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gccprod-my.sharepoint.com/personal/jennifer_teoh_iras_gov_sg/Documents/Work/Website Rep/For uploading to website/"/>
    </mc:Choice>
  </mc:AlternateContent>
  <xr:revisionPtr revIDLastSave="0" documentId="8_{133586DA-A759-475A-9169-0EB7EE5B114D}" xr6:coauthVersionLast="47" xr6:coauthVersionMax="47" xr10:uidLastSave="{00000000-0000-0000-0000-000000000000}"/>
  <workbookProtection workbookAlgorithmName="SHA-512" workbookHashValue="wk8nmXB0tgrZO0jjWRLHn2BzJmRGXWfiXTLHhM81cTzx3NBKXwAibm9H6+JlzxxIgacV6S/L7GlCpkRbqMy3ug==" workbookSaltValue="pVtbYWgGVtQ/hrUVn+ZdfA==" workbookSpinCount="100000" lockStructure="1"/>
  <bookViews>
    <workbookView xWindow="28680" yWindow="-120" windowWidth="29040" windowHeight="15720" xr2:uid="{900BC2C0-6136-4DFC-A98B-C54E77013BF8}"/>
  </bookViews>
  <sheets>
    <sheet name="Instructions" sheetId="15" r:id="rId1"/>
    <sheet name="Basic Information" sheetId="6" r:id="rId2"/>
    <sheet name="Value of supplies" sheetId="11" r:id="rId3"/>
    <sheet name="Conclusion" sheetId="7" r:id="rId4"/>
  </sheets>
  <definedNames>
    <definedName name="_xlnm.Print_Area" localSheetId="3">Conclusion!$A$1:$R$37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7" l="1"/>
  <c r="B34" i="7"/>
  <c r="I23" i="6" a="1"/>
  <c r="I23" i="6" s="1"/>
  <c r="C22" i="11"/>
  <c r="C36" i="7" s="1"/>
  <c r="C32" i="7"/>
  <c r="N36" i="6"/>
  <c r="N35" i="6"/>
  <c r="N33" i="6"/>
  <c r="O24" i="6" l="1"/>
  <c r="L46" i="6"/>
  <c r="L45" i="6"/>
  <c r="L44" i="6"/>
  <c r="L43" i="6"/>
  <c r="L42" i="6"/>
  <c r="L41" i="6"/>
  <c r="L40" i="6"/>
  <c r="L39" i="6"/>
  <c r="L38" i="6"/>
  <c r="L37" i="6"/>
  <c r="L36" i="6"/>
  <c r="L35" i="6"/>
  <c r="E27" i="7"/>
  <c r="E25" i="7"/>
  <c r="E24" i="7"/>
  <c r="O34" i="6"/>
  <c r="E7" i="11"/>
  <c r="E9" i="11" s="1"/>
  <c r="E6" i="11"/>
  <c r="E5" i="11"/>
  <c r="E4" i="11"/>
  <c r="B7" i="11"/>
  <c r="I63" i="6"/>
  <c r="I62" i="6"/>
  <c r="I61" i="6"/>
  <c r="I60" i="6"/>
  <c r="I59" i="6"/>
  <c r="I58" i="6"/>
  <c r="I57" i="6"/>
  <c r="I56" i="6"/>
  <c r="H50" i="6" a="1"/>
  <c r="H31" i="6"/>
  <c r="I31" i="6"/>
  <c r="J31" i="6" s="1" a="1"/>
  <c r="J31" i="6" s="1"/>
  <c r="I20" i="6"/>
  <c r="B5" i="11"/>
  <c r="B4" i="11"/>
  <c r="L24" i="6" l="1"/>
  <c r="L25" i="6"/>
  <c r="L26" i="6"/>
  <c r="L27" i="6"/>
  <c r="O23" i="6"/>
  <c r="B9" i="11"/>
  <c r="I52" i="6"/>
  <c r="H50" i="6"/>
  <c r="I53" i="6"/>
  <c r="I55" i="6"/>
  <c r="I54" i="6"/>
  <c r="I51" i="6"/>
  <c r="O33" i="6" a="1"/>
  <c r="O33" i="6" s="1"/>
  <c r="I50" i="6"/>
  <c r="B5" i="7"/>
  <c r="J20" i="6" l="1" a="1"/>
  <c r="J20" i="6" s="1"/>
  <c r="O22" i="6" a="1"/>
  <c r="O22" i="6" s="1"/>
  <c r="O36" i="6"/>
  <c r="O37" i="6" s="1"/>
  <c r="B14" i="6" l="1" a="1"/>
  <c r="B14" i="6" s="1"/>
  <c r="E22" i="7"/>
  <c r="E23" i="7"/>
  <c r="K27" i="6" l="1"/>
  <c r="K26" i="6"/>
  <c r="K25" i="6"/>
  <c r="K24" i="6"/>
  <c r="K46" i="6"/>
  <c r="K37" i="6"/>
  <c r="K45" i="6"/>
  <c r="K41" i="6"/>
  <c r="K44" i="6"/>
  <c r="K38" i="6"/>
  <c r="K43" i="6"/>
  <c r="K40" i="6"/>
  <c r="K42" i="6"/>
  <c r="K39" i="6"/>
  <c r="K36" i="6"/>
  <c r="K35" i="6"/>
  <c r="O35" i="6" l="1"/>
  <c r="O25" i="6"/>
  <c r="B8" i="7" s="1"/>
  <c r="V10" i="7"/>
  <c r="O26" i="6" l="1"/>
  <c r="N49" i="6" s="1" a="1"/>
  <c r="T21" i="11"/>
  <c r="D13" i="6" l="1"/>
  <c r="A13" i="6" a="1"/>
  <c r="A13" i="6" s="1"/>
  <c r="G4" i="7"/>
  <c r="N49" i="6"/>
  <c r="A14" i="6" a="1"/>
  <c r="A14" i="6" s="1"/>
  <c r="K50" i="6" a="1"/>
  <c r="H82" i="6" s="1" a="1"/>
  <c r="G33" i="7" s="1"/>
  <c r="B7" i="7"/>
  <c r="Q33" i="7" l="1"/>
  <c r="P33" i="7"/>
  <c r="O33" i="7"/>
  <c r="N33" i="7"/>
  <c r="M33" i="7"/>
  <c r="H33" i="7"/>
  <c r="L33" i="7"/>
  <c r="K33" i="7"/>
  <c r="J33" i="7"/>
  <c r="I33" i="7"/>
  <c r="P19" i="11"/>
  <c r="O19" i="11"/>
  <c r="J19" i="11"/>
  <c r="N19" i="11"/>
  <c r="M19" i="11"/>
  <c r="L19" i="11"/>
  <c r="K19" i="11"/>
  <c r="I19" i="11"/>
  <c r="G19" i="11"/>
  <c r="H19" i="11"/>
  <c r="F19" i="11"/>
  <c r="H82" i="6"/>
  <c r="C19" i="11" s="1"/>
  <c r="K50" i="6"/>
  <c r="H67" i="6" a="1"/>
  <c r="A15" i="6"/>
  <c r="I15" i="11" l="1"/>
  <c r="Q29" i="7"/>
  <c r="G29" i="7"/>
  <c r="P29" i="7"/>
  <c r="H29" i="7"/>
  <c r="O29" i="7"/>
  <c r="I29" i="7"/>
  <c r="N29" i="7"/>
  <c r="M29" i="7"/>
  <c r="L29" i="7"/>
  <c r="K29" i="7"/>
  <c r="J29" i="7"/>
  <c r="C33" i="7"/>
  <c r="B33" i="7"/>
  <c r="E33" i="7"/>
  <c r="E19" i="11"/>
  <c r="B19" i="11"/>
  <c r="H67" i="6"/>
  <c r="F15" i="11"/>
  <c r="P15" i="11"/>
  <c r="O15" i="11"/>
  <c r="H15" i="11"/>
  <c r="N15" i="11"/>
  <c r="M15" i="11"/>
  <c r="L15" i="11"/>
  <c r="K15" i="11"/>
  <c r="J15" i="11"/>
  <c r="G15" i="11"/>
  <c r="A16" i="6"/>
  <c r="E29" i="7" l="1"/>
  <c r="C29" i="7"/>
  <c r="B29" i="7"/>
  <c r="E15" i="11"/>
  <c r="C15" i="11"/>
  <c r="B15" i="11"/>
  <c r="A17" i="6"/>
  <c r="S19" i="11" l="1"/>
  <c r="S20" i="11"/>
  <c r="G7" i="7" s="1"/>
  <c r="A18" i="6"/>
  <c r="G5" i="7" l="1"/>
  <c r="S21" i="11"/>
  <c r="A19" i="6"/>
  <c r="A20" i="6" l="1"/>
  <c r="A21" i="6" l="1"/>
  <c r="A22" i="6" l="1"/>
  <c r="A23" i="6" l="1"/>
  <c r="A24" i="6" l="1"/>
  <c r="A25" i="6" l="1"/>
  <c r="E17" i="11" s="1"/>
  <c r="Q31" i="7" l="1"/>
  <c r="G35" i="7"/>
  <c r="P35" i="7"/>
  <c r="P31" i="7"/>
  <c r="K31" i="7"/>
  <c r="O31" i="7"/>
  <c r="M35" i="7"/>
  <c r="N31" i="7"/>
  <c r="Q35" i="7"/>
  <c r="L35" i="7"/>
  <c r="E35" i="7"/>
  <c r="I31" i="7"/>
  <c r="I35" i="7"/>
  <c r="J31" i="7"/>
  <c r="H31" i="7"/>
  <c r="M31" i="7"/>
  <c r="J35" i="7"/>
  <c r="H35" i="7"/>
  <c r="O35" i="7"/>
  <c r="G31" i="7"/>
  <c r="E31" i="7"/>
  <c r="E32" i="7" s="1"/>
  <c r="N35" i="7"/>
  <c r="K35" i="7"/>
  <c r="L31" i="7"/>
  <c r="P17" i="11"/>
  <c r="N17" i="11"/>
  <c r="J17" i="11"/>
  <c r="I17" i="11"/>
  <c r="O17" i="11"/>
  <c r="M17" i="11"/>
  <c r="L17" i="11"/>
  <c r="E21" i="11"/>
  <c r="K17" i="11"/>
  <c r="L21" i="11"/>
  <c r="O21" i="11"/>
  <c r="N21" i="11"/>
  <c r="P21" i="11"/>
  <c r="H21" i="11"/>
  <c r="K21" i="11"/>
  <c r="M21" i="11"/>
  <c r="J21" i="11"/>
  <c r="G21" i="11"/>
  <c r="F21" i="11"/>
  <c r="I21" i="11"/>
  <c r="F17" i="11"/>
  <c r="G17" i="11"/>
  <c r="H17" i="11"/>
  <c r="Q32" i="7" l="1"/>
  <c r="F32" i="7"/>
  <c r="N32" i="7"/>
  <c r="O32" i="7"/>
  <c r="K32" i="7"/>
  <c r="M32" i="7"/>
  <c r="P32" i="7"/>
  <c r="J32" i="7"/>
  <c r="H32" i="7"/>
  <c r="G32" i="7"/>
  <c r="L32" i="7"/>
  <c r="I32" i="7"/>
  <c r="L4" i="7" a="1"/>
  <c r="L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tc={D35F3DF9-473A-4C40-ABEC-E2360E13130C}</author>
  </authors>
  <commentList>
    <comment ref="O22" authorId="0" shapeId="0" xr:uid="{D35F3DF9-473A-4C40-ABEC-E2360E13130C}">
      <text>
        <t>[Threaded comment]
Your version of Excel allows you to read this threaded comment; however, any edits to it will get removed if the file is opened in a newer version of Excel. Learn more: https://go.microsoft.com/fwlink/?linkid=870924
Comment:
    Better to make this a drop down otherwise TP might not understand what we mean
Reply:
    This number is automatically populated based on TP’s indication of:
1. GST registration date in “Basic info” tab
2. GST accounting periods in cell D8
Can provide explanation / examples to aid TP’s understanding of what we mean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<sst xmlns="http://schemas.openxmlformats.org/spreadsheetml/2006/main" count="135" uniqueCount="80">
  <si>
    <t>Go To</t>
  </si>
  <si>
    <t>This calculator helps you to determine the implementation date of GST InvoiceNow for your business, based on your total supplies made in all prescribed accounting periods ending in calendar year 2025.  For more information, you may refer to our GST InvoiceNow requirement webpage at www.iras.gov.sg &gt; Taxes &gt; Goods &amp; Services Tax (GST) &gt; GST InvoiceNow Requirement.</t>
  </si>
  <si>
    <r>
      <t>To begin using the calculator, please click on the "Start</t>
    </r>
    <r>
      <rPr>
        <sz val="11"/>
        <rFont val="Arial"/>
        <family val="2"/>
      </rPr>
      <t>" button.</t>
    </r>
  </si>
  <si>
    <t>Basic Information</t>
  </si>
  <si>
    <t>No returns in 2025</t>
  </si>
  <si>
    <t>This calculator is not applicable to you as you do not have any GST returns ending in calendar year 2025.</t>
  </si>
  <si>
    <t>Business Name:</t>
  </si>
  <si>
    <t>Nov to Jan, Feb to Apr, May to Jul, Aug to Oct</t>
  </si>
  <si>
    <t>UEN/ GST-Registration no.:</t>
  </si>
  <si>
    <t>Dec to Feb, Mar to May, Jun to Aug, Sep to Nov</t>
  </si>
  <si>
    <t>Jan to Mar, Apr to Jun, Jul to Sep, Oct to Dec</t>
  </si>
  <si>
    <r>
      <rPr>
        <b/>
        <u/>
        <sz val="11"/>
        <color rgb="FF000000"/>
        <rFont val="Arial"/>
        <family val="2"/>
      </rPr>
      <t xml:space="preserve">Instructions:
</t>
    </r>
    <r>
      <rPr>
        <sz val="11"/>
        <color rgb="FF000000"/>
        <rFont val="Arial"/>
        <family val="2"/>
      </rPr>
      <t>1) Enter your date of GST registration.
2) Select your filing frequency. 
3) If your filing frequency is quarterly, select your cycle of accounting periods.
4) Indicate whether you have filed the GST return(s) for the accounting periods ending in calendar year 2025.
5) Click on "Next" button after you have completed the above.</t>
    </r>
  </si>
  <si>
    <t>Date of GST registration (dd mmm yyyy):</t>
  </si>
  <si>
    <t>Filing frequency:</t>
  </si>
  <si>
    <t>Cycle of accounting periods</t>
  </si>
  <si>
    <t>Accounting period</t>
  </si>
  <si>
    <t>GST return filed? 
(Yes/ No)</t>
  </si>
  <si>
    <t>On/after 1 Jan 2026</t>
  </si>
  <si>
    <t/>
  </si>
  <si>
    <t>Period from</t>
  </si>
  <si>
    <t>Period to</t>
  </si>
  <si>
    <t>First return</t>
  </si>
  <si>
    <t>No.</t>
  </si>
  <si>
    <t>From</t>
  </si>
  <si>
    <t>To</t>
  </si>
  <si>
    <t>Filed?</t>
  </si>
  <si>
    <t>No. of days</t>
  </si>
  <si>
    <t>No. of GST return(s) with accounting period ending in 2025</t>
  </si>
  <si>
    <t>N.A.</t>
  </si>
  <si>
    <t>4 full GST returns?</t>
  </si>
  <si>
    <t>No. of GST returns filed</t>
  </si>
  <si>
    <t>Need to extrapolate?</t>
  </si>
  <si>
    <t>No. of days covered by the period of the GST return(s) filed</t>
  </si>
  <si>
    <t>12 full GST returns?</t>
  </si>
  <si>
    <t>Only show list of accounting periods with returns filed</t>
  </si>
  <si>
    <t>Value of supplies</t>
  </si>
  <si>
    <t>Date of GST registration:</t>
  </si>
  <si>
    <t>TO HIDE THIS ROW</t>
  </si>
  <si>
    <t>Instructions:</t>
  </si>
  <si>
    <t>1) Enter the total value of your standard-rated supplies, zero-rated supplies and exempt supplies declared in Box 4 of your GST F5/F7 for each accounting period filed.</t>
  </si>
  <si>
    <t>2) For returns not filed, the value of supplies will be taken as nil. You do not need to fill in the value.</t>
  </si>
  <si>
    <t>3) Check the figures before clicking 'Next' button.</t>
  </si>
  <si>
    <t>Returns filed</t>
  </si>
  <si>
    <t>Box</t>
  </si>
  <si>
    <t>Accounting Period</t>
  </si>
  <si>
    <t>Total value of supplies</t>
  </si>
  <si>
    <t>Total supplies declared in the GST return(s) filed</t>
  </si>
  <si>
    <t>Returns not filed and Returns with no filing status</t>
  </si>
  <si>
    <t>Total supplies (Extrapolated to 12 months*)</t>
  </si>
  <si>
    <t>Figure to use:</t>
  </si>
  <si>
    <t>Conclusion</t>
  </si>
  <si>
    <t>Your implementation date for GST InvoiceNow:</t>
  </si>
  <si>
    <t>For reference: Mandate phase of InvoiceNow for GST registered businesses</t>
  </si>
  <si>
    <t>Implementation date</t>
  </si>
  <si>
    <t>Who it applies to</t>
  </si>
  <si>
    <t>1 Nov 2025</t>
  </si>
  <si>
    <t>Companies that register for GST voluntarily within 6 months of incorporation date</t>
  </si>
  <si>
    <t>1 Apr 2026</t>
  </si>
  <si>
    <t>All new voluntary registrants</t>
  </si>
  <si>
    <t>1 Apr 2028</t>
  </si>
  <si>
    <t>All new compulsory registrants</t>
  </si>
  <si>
    <t>Existing GST-registered businesses with total supplies less than or equal to $200,000</t>
  </si>
  <si>
    <t>1 Apr 2029</t>
  </si>
  <si>
    <t>Existing GST-registered businesses with total supplies less than or equal to $1 million</t>
  </si>
  <si>
    <t>1 Apr 2030</t>
  </si>
  <si>
    <t>Existing GST-registered businesses with total supplies less than or equal to $4 million</t>
  </si>
  <si>
    <t>1 Apr 2031</t>
  </si>
  <si>
    <t>Existing GST-registered businesses with total supplies more than $4 million</t>
  </si>
  <si>
    <t>Summary</t>
  </si>
  <si>
    <t>Business name:</t>
  </si>
  <si>
    <t>UEN/ GST registration number:</t>
  </si>
  <si>
    <t>Lower</t>
  </si>
  <si>
    <t>Upper (Less or equal)</t>
  </si>
  <si>
    <t>GST accounting periods:</t>
  </si>
  <si>
    <t>Please note that this calculator does not apply to the following types of GST-registered businesses:
(i) Businesses that are subject to the GST InvoiceNow Requirement under 1 Nov 2025 and 1 Apr 2026 phases;
(ii) Businesses that are under GST group or divisional registration;
(iii) Businesses that do not have any GST return ending in calendar year 2025;
(iv) Businesses that will be registered for GST under compulsory registration on and after 1 Apr 2028.</t>
  </si>
  <si>
    <t>You may use the following digital services to retrieve your GST registration date and the total value of supplies filed in your GST returns:
(i) GST Registered Business Search
(ii) Retrieve Past GST Returns/Assessments for ASK Review
To use the digital service "Retrieve Past GST Returns/Assessments for ASK Review", you must be authorised by your business to act for its GST matters via www.corppass.gov.sg.  For more information, you may refer to our Corppass webpage at www.iras.gov.sg &gt; Digital Services &gt; Others &gt; Corppass</t>
  </si>
  <si>
    <t>No. of GST returns with accounting period ending in CY2025</t>
  </si>
  <si>
    <t>GST InvoiceNow Requirement Implementation Date Calculator</t>
  </si>
  <si>
    <t>It may take you 15-20 minutes to complete this calculator. This calculator can only be used on Excel 2021 or later version or Excel Online.</t>
  </si>
  <si>
    <t xml:space="preserve">Before you start using this calculator, please ensure that you have:
(i) Your GST registration date; and
(ii) The total value of supplies filed in your GST returns for the accounting periods ending in calendar year 2025. If the implementation date shown on this calculator differs from the date in IRAS’s notification letter, the date stated in the notification letter shall apply.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</si>
</sst>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dd\ mmm\ yyyy"/>
    <numFmt numFmtId="165" formatCode="mmm\ yyyy"/>
    <numFmt numFmtId="166" formatCode="&quot;$&quot;#,##0"/>
    <numFmt numFmtId="167" formatCode="_-&quot;$&quot;* #,##0_-;\-&quot;$&quot;* #,##0_-;_-&quot;$&quot;* &quot;0&quot;_-;_-@_-"/>
  </numFmts>
  <fonts count="46" x14ac:knownFonts="1">
    <font>
      <sz val="11"/>
      <color theme="1"/>
      <name val="Aptos Narrow"/>
      <family val="2"/>
      <scheme val="minor"/>
    </font>
    <font>
      <b/>
      <sz val="11"/>
      <color theme="1"/>
      <name val="Aptos Narrow"/>
      <family val="2"/>
      <scheme val="minor"/>
    </font>
    <font>
      <sz val="11"/>
      <color theme="1"/>
      <name val="Arial"/>
      <family val="2"/>
    </font>
    <font>
      <sz val="11"/>
      <name val="Arial"/>
      <family val="2"/>
    </font>
    <font>
      <b/>
      <sz val="11"/>
      <color theme="1"/>
      <name val="Arial"/>
      <family val="2"/>
    </font>
    <font>
      <sz val="11"/>
      <color theme="1"/>
      <name val="Calibri"/>
      <family val="2"/>
    </font>
    <font>
      <sz val="10"/>
      <color theme="1"/>
      <name val="Arial"/>
      <family val="2"/>
    </font>
    <font>
      <b/>
      <sz val="10"/>
      <color theme="1"/>
      <name val="Arial"/>
      <family val="2"/>
    </font>
    <font>
      <b/>
      <sz val="11"/>
      <name val="Arial"/>
      <family val="2"/>
    </font>
    <font>
      <sz val="11"/>
      <color rgb="FFFF0000"/>
      <name val="Arial"/>
      <family val="2"/>
    </font>
    <font>
      <sz val="11"/>
      <color theme="1"/>
      <name val="Aptos Narrow"/>
      <family val="2"/>
      <scheme val="minor"/>
    </font>
    <font>
      <b/>
      <sz val="11"/>
      <color theme="0"/>
      <name val="Arial"/>
      <family val="2"/>
    </font>
    <font>
      <sz val="11"/>
      <color theme="0"/>
      <name val="Arial"/>
      <family val="2"/>
    </font>
    <font>
      <sz val="11"/>
      <name val="Aptos Narrow"/>
      <family val="2"/>
      <scheme val="minor"/>
    </font>
    <font>
      <b/>
      <sz val="11"/>
      <color theme="1"/>
      <name val="Calibri"/>
      <family val="2"/>
    </font>
    <font>
      <sz val="10"/>
      <name val="Arial"/>
      <family val="2"/>
    </font>
    <font>
      <b/>
      <sz val="10"/>
      <name val="Arial"/>
      <family val="2"/>
    </font>
    <font>
      <sz val="10"/>
      <color theme="0"/>
      <name val="Arial"/>
      <family val="2"/>
    </font>
    <font>
      <sz val="11"/>
      <name val="Calibri"/>
      <family val="2"/>
    </font>
    <font>
      <b/>
      <sz val="11"/>
      <name val="Calibri"/>
      <family val="2"/>
    </font>
    <font>
      <b/>
      <sz val="12"/>
      <color theme="1"/>
      <name val="Arial"/>
      <family val="2"/>
    </font>
    <font>
      <sz val="10"/>
      <name val="Arial"/>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sz val="11"/>
      <color rgb="FF9C6500"/>
      <name val="Aptos Narrow"/>
      <family val="2"/>
      <scheme val="minor"/>
    </font>
    <font>
      <b/>
      <sz val="18"/>
      <color theme="3"/>
      <name val="Aptos Display"/>
      <family val="2"/>
      <scheme val="major"/>
    </font>
    <font>
      <sz val="11"/>
      <color indexed="10"/>
      <name val="Aptos Narrow"/>
      <family val="2"/>
      <scheme val="minor"/>
    </font>
    <font>
      <b/>
      <sz val="28"/>
      <color theme="4" tint="-0.24973296304208503"/>
      <name val="Aptos Narrow"/>
      <family val="2"/>
      <scheme val="minor"/>
    </font>
    <font>
      <b/>
      <u/>
      <sz val="10"/>
      <name val="Arial"/>
      <family val="2"/>
    </font>
    <font>
      <sz val="11"/>
      <color rgb="FF000000"/>
      <name val="Arial"/>
      <family val="2"/>
    </font>
    <font>
      <b/>
      <sz val="26"/>
      <name val="Arial"/>
      <family val="2"/>
    </font>
    <font>
      <b/>
      <sz val="10"/>
      <name val="Arial"/>
    </font>
    <font>
      <b/>
      <sz val="11"/>
      <name val="Calibri"/>
    </font>
    <font>
      <sz val="11"/>
      <color theme="1"/>
      <name val="Arial"/>
    </font>
    <font>
      <sz val="9"/>
      <color theme="1"/>
      <name val="Arial"/>
      <family val="2"/>
    </font>
    <font>
      <b/>
      <u/>
      <sz val="11"/>
      <color rgb="FF000000"/>
      <name val="Arial"/>
      <family val="2"/>
    </font>
  </fonts>
  <fills count="36">
    <fill>
      <patternFill patternType="none"/>
    </fill>
    <fill>
      <patternFill patternType="gray125"/>
    </fill>
    <fill>
      <patternFill patternType="solid">
        <fgColor theme="8" tint="0.79985961485641044"/>
        <bgColor indexed="64"/>
      </patternFill>
    </fill>
    <fill>
      <patternFill patternType="solid">
        <fgColor indexed="43"/>
        <bgColor indexed="64"/>
      </patternFill>
    </fill>
    <fill>
      <patternFill patternType="solid">
        <fgColor theme="4" tint="0.79985961485641044"/>
        <bgColor indexed="64"/>
      </patternFill>
    </fill>
    <fill>
      <patternFill patternType="solid">
        <fgColor rgb="FFFFFF99"/>
        <bgColor indexed="64"/>
      </patternFill>
    </fill>
    <fill>
      <patternFill patternType="solid">
        <fgColor theme="4"/>
        <bgColor indexed="64"/>
      </patternFill>
    </fill>
    <fill>
      <patternFill patternType="solid">
        <fgColor indexed="26"/>
        <bgColor indexed="64"/>
      </patternFill>
    </fill>
    <fill>
      <patternFill patternType="solid">
        <fgColor indexed="47"/>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rgb="FFDDEBF7"/>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74059266945403"/>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s>
  <cellStyleXfs count="44">
    <xf numFmtId="0" fontId="0" fillId="0" borderId="0"/>
    <xf numFmtId="44" fontId="10" fillId="0" borderId="0" applyFont="0" applyFill="0" applyBorder="0" applyAlignment="0" applyProtection="0"/>
    <xf numFmtId="0" fontId="22" fillId="0" borderId="16" applyNumberFormat="0" applyFill="0" applyAlignment="0" applyProtection="0"/>
    <xf numFmtId="0" fontId="24" fillId="0" borderId="17" applyNumberFormat="0" applyFill="0" applyAlignment="0" applyProtection="0"/>
    <xf numFmtId="0" fontId="24" fillId="0" borderId="0" applyNumberFormat="0" applyFill="0" applyBorder="0" applyAlignment="0" applyProtection="0"/>
    <xf numFmtId="0" fontId="30" fillId="0" borderId="20" applyNumberFormat="0" applyFill="0" applyAlignment="0" applyProtection="0"/>
    <xf numFmtId="0" fontId="32" fillId="0" borderId="0" applyNumberFormat="0" applyFill="0" applyBorder="0" applyAlignment="0" applyProtection="0"/>
    <xf numFmtId="0" fontId="1" fillId="0" borderId="23" applyNumberFormat="0" applyFill="0" applyAlignment="0" applyProtection="0"/>
    <xf numFmtId="0" fontId="10" fillId="4"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6"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26" fillId="30" borderId="0" applyNumberFormat="0" applyBorder="0" applyAlignment="0" applyProtection="0"/>
    <xf numFmtId="0" fontId="29" fillId="31" borderId="18" applyNumberFormat="0" applyAlignment="0" applyProtection="0"/>
    <xf numFmtId="0" fontId="31" fillId="32" borderId="21" applyNumberFormat="0" applyAlignment="0" applyProtection="0"/>
    <xf numFmtId="0" fontId="25" fillId="33" borderId="0" applyNumberFormat="0" applyBorder="0" applyAlignment="0" applyProtection="0"/>
    <xf numFmtId="0" fontId="23" fillId="0" borderId="24" applyNumberFormat="0" applyFill="0" applyAlignment="0" applyProtection="0"/>
    <xf numFmtId="0" fontId="27" fillId="8" borderId="18" applyNumberFormat="0" applyAlignment="0" applyProtection="0"/>
    <xf numFmtId="0" fontId="34" fillId="34" borderId="0" applyNumberFormat="0" applyBorder="0" applyAlignment="0" applyProtection="0"/>
    <xf numFmtId="0" fontId="10" fillId="7" borderId="22" applyNumberFormat="0" applyAlignment="0" applyProtection="0"/>
    <xf numFmtId="0" fontId="28" fillId="31" borderId="19"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43" fontId="10" fillId="0" borderId="0" applyFont="0" applyFill="0" applyBorder="0" applyAlignment="0" applyProtection="0"/>
  </cellStyleXfs>
  <cellXfs count="180">
    <xf numFmtId="0" fontId="0" fillId="0" borderId="0" xfId="0"/>
    <xf numFmtId="0" fontId="2" fillId="0" borderId="0" xfId="0" applyFont="1"/>
    <xf numFmtId="0" fontId="5" fillId="0" borderId="0" xfId="0" applyFont="1"/>
    <xf numFmtId="0" fontId="6" fillId="0" borderId="0" xfId="0" applyFont="1" applyAlignment="1">
      <alignment vertical="center"/>
    </xf>
    <xf numFmtId="0" fontId="18" fillId="0" borderId="0" xfId="0" applyFont="1"/>
    <xf numFmtId="164" fontId="18" fillId="0" borderId="1" xfId="0" applyNumberFormat="1" applyFont="1" applyBorder="1" applyProtection="1">
      <protection locked="0"/>
    </xf>
    <xf numFmtId="0" fontId="0" fillId="0" borderId="0" xfId="0" applyProtection="1">
      <protection hidden="1"/>
    </xf>
    <xf numFmtId="0" fontId="2" fillId="5" borderId="1" xfId="0" applyFont="1" applyFill="1" applyBorder="1" applyAlignment="1" applyProtection="1">
      <alignment horizontal="center"/>
      <protection locked="0" hidden="1"/>
    </xf>
    <xf numFmtId="0" fontId="19" fillId="0" borderId="0" xfId="0" applyFont="1" applyProtection="1">
      <protection locked="0"/>
    </xf>
    <xf numFmtId="0" fontId="5" fillId="0" borderId="0" xfId="0" applyFont="1" applyProtection="1">
      <protection hidden="1"/>
    </xf>
    <xf numFmtId="0" fontId="14" fillId="0" borderId="0" xfId="0" applyFont="1" applyProtection="1">
      <protection hidden="1"/>
    </xf>
    <xf numFmtId="44" fontId="5" fillId="0" borderId="0" xfId="1" applyFont="1" applyProtection="1">
      <protection hidden="1"/>
    </xf>
    <xf numFmtId="166" fontId="16" fillId="0" borderId="0" xfId="0" applyNumberFormat="1"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19" fillId="0" borderId="1" xfId="0" applyFont="1" applyBorder="1" applyProtection="1">
      <protection locked="0"/>
    </xf>
    <xf numFmtId="0" fontId="18" fillId="0" borderId="1" xfId="0" applyFont="1" applyBorder="1" applyProtection="1">
      <protection locked="0"/>
    </xf>
    <xf numFmtId="0" fontId="19" fillId="0" borderId="1" xfId="0" applyFont="1" applyBorder="1" applyAlignment="1" applyProtection="1">
      <alignment horizontal="center"/>
      <protection locked="0"/>
    </xf>
    <xf numFmtId="0" fontId="14" fillId="0" borderId="0" xfId="0" applyFont="1"/>
    <xf numFmtId="0" fontId="2" fillId="0" borderId="5" xfId="0" applyFont="1" applyBorder="1"/>
    <xf numFmtId="0" fontId="2" fillId="0" borderId="13" xfId="0" applyFont="1" applyBorder="1"/>
    <xf numFmtId="0" fontId="2" fillId="0" borderId="7" xfId="0" applyFont="1" applyBorder="1"/>
    <xf numFmtId="0" fontId="7" fillId="0" borderId="0" xfId="0" applyFont="1" applyAlignment="1">
      <alignment vertical="center"/>
    </xf>
    <xf numFmtId="0" fontId="2" fillId="35" borderId="1" xfId="0" applyFont="1" applyFill="1" applyBorder="1"/>
    <xf numFmtId="0" fontId="2" fillId="35" borderId="2" xfId="0" applyFont="1" applyFill="1" applyBorder="1"/>
    <xf numFmtId="0" fontId="5" fillId="0" borderId="0" xfId="0" applyFont="1" applyProtection="1">
      <protection locked="0"/>
    </xf>
    <xf numFmtId="164" fontId="5" fillId="0" borderId="1" xfId="0" applyNumberFormat="1" applyFont="1" applyBorder="1"/>
    <xf numFmtId="0" fontId="18" fillId="0" borderId="1" xfId="0" applyFont="1" applyBorder="1"/>
    <xf numFmtId="0" fontId="5" fillId="0" borderId="1" xfId="0" applyFont="1" applyBorder="1"/>
    <xf numFmtId="0" fontId="5" fillId="0" borderId="1" xfId="0" applyFont="1" applyBorder="1" applyAlignment="1">
      <alignment vertical="center"/>
    </xf>
    <xf numFmtId="0" fontId="19" fillId="0" borderId="1" xfId="0" applyFont="1" applyBorder="1" applyAlignment="1">
      <alignment horizontal="center" vertical="center"/>
    </xf>
    <xf numFmtId="0" fontId="19" fillId="0" borderId="1" xfId="0" applyFont="1" applyBorder="1" applyAlignment="1">
      <alignment horizontal="center"/>
    </xf>
    <xf numFmtId="164" fontId="18" fillId="0" borderId="28" xfId="0" applyNumberFormat="1" applyFont="1" applyBorder="1" applyProtection="1">
      <protection locked="0"/>
    </xf>
    <xf numFmtId="164" fontId="18" fillId="0" borderId="25" xfId="0" applyNumberFormat="1" applyFont="1" applyBorder="1" applyProtection="1">
      <protection locked="0"/>
    </xf>
    <xf numFmtId="164" fontId="18" fillId="0" borderId="27" xfId="0" applyNumberFormat="1" applyFont="1" applyBorder="1" applyProtection="1">
      <protection locked="0"/>
    </xf>
    <xf numFmtId="164" fontId="18" fillId="0" borderId="26" xfId="0" applyNumberFormat="1" applyFont="1" applyBorder="1" applyAlignment="1" applyProtection="1">
      <alignment horizontal="right"/>
      <protection locked="0"/>
    </xf>
    <xf numFmtId="164" fontId="18" fillId="0" borderId="27" xfId="0" applyNumberFormat="1" applyFont="1" applyBorder="1" applyAlignment="1" applyProtection="1">
      <alignment horizontal="right"/>
      <protection locked="0"/>
    </xf>
    <xf numFmtId="0" fontId="2" fillId="35" borderId="1" xfId="0" applyFont="1" applyFill="1" applyBorder="1" applyProtection="1">
      <protection hidden="1"/>
    </xf>
    <xf numFmtId="0" fontId="2" fillId="0" borderId="0" xfId="0" quotePrefix="1" applyFont="1"/>
    <xf numFmtId="0" fontId="5" fillId="0" borderId="0" xfId="0" quotePrefix="1" applyFont="1"/>
    <xf numFmtId="0" fontId="2" fillId="0" borderId="0" xfId="0" quotePrefix="1" applyFont="1" applyProtection="1">
      <protection locked="0"/>
    </xf>
    <xf numFmtId="0" fontId="18" fillId="0" borderId="0" xfId="0" quotePrefix="1" applyFont="1" applyProtection="1">
      <protection locked="0"/>
    </xf>
    <xf numFmtId="0" fontId="14" fillId="0" borderId="1" xfId="0" applyFont="1" applyBorder="1" applyAlignment="1">
      <alignment horizontal="center"/>
    </xf>
    <xf numFmtId="165" fontId="2" fillId="0" borderId="0" xfId="0" applyNumberFormat="1" applyFont="1" applyAlignment="1" applyProtection="1">
      <alignment horizontal="center"/>
      <protection hidden="1"/>
    </xf>
    <xf numFmtId="0" fontId="13" fillId="0" borderId="5" xfId="0" applyFont="1" applyBorder="1"/>
    <xf numFmtId="0" fontId="13" fillId="0" borderId="13" xfId="0" applyFont="1" applyBorder="1"/>
    <xf numFmtId="0" fontId="13" fillId="0" borderId="0" xfId="0" applyFont="1"/>
    <xf numFmtId="0" fontId="13" fillId="0" borderId="7" xfId="0" applyFont="1" applyBorder="1"/>
    <xf numFmtId="0" fontId="16" fillId="0" borderId="0" xfId="0" applyFont="1" applyAlignment="1">
      <alignment horizontal="center" vertical="center"/>
    </xf>
    <xf numFmtId="0" fontId="15" fillId="0" borderId="7" xfId="0" applyFont="1" applyBorder="1" applyAlignment="1">
      <alignment vertical="center"/>
    </xf>
    <xf numFmtId="0" fontId="3" fillId="0" borderId="0" xfId="0" applyFont="1" applyAlignment="1">
      <alignment vertical="center"/>
    </xf>
    <xf numFmtId="0" fontId="15" fillId="0" borderId="0" xfId="0" applyFont="1" applyAlignment="1">
      <alignment vertical="center"/>
    </xf>
    <xf numFmtId="0" fontId="3" fillId="0" borderId="0" xfId="0" applyFont="1"/>
    <xf numFmtId="164" fontId="3" fillId="0" borderId="0" xfId="0" applyNumberFormat="1" applyFont="1" applyAlignment="1">
      <alignment horizontal="center"/>
    </xf>
    <xf numFmtId="0" fontId="16" fillId="0" borderId="0" xfId="0" applyFont="1" applyAlignment="1">
      <alignment vertical="center"/>
    </xf>
    <xf numFmtId="0" fontId="17" fillId="0" borderId="0" xfId="0" applyFont="1" applyAlignment="1">
      <alignment vertical="center"/>
    </xf>
    <xf numFmtId="0" fontId="33" fillId="0" borderId="0" xfId="0" applyFont="1"/>
    <xf numFmtId="0" fontId="16" fillId="0" borderId="0" xfId="0" applyFont="1"/>
    <xf numFmtId="0" fontId="21" fillId="0" borderId="7" xfId="0" applyFont="1" applyBorder="1" applyAlignment="1">
      <alignment vertical="center"/>
    </xf>
    <xf numFmtId="0" fontId="15" fillId="4" borderId="4" xfId="0" applyFont="1" applyFill="1" applyBorder="1" applyAlignment="1">
      <alignment horizontal="center" vertical="center"/>
    </xf>
    <xf numFmtId="0" fontId="15" fillId="4" borderId="1" xfId="0" applyFont="1" applyFill="1" applyBorder="1" applyAlignment="1">
      <alignment horizontal="center" vertical="center"/>
    </xf>
    <xf numFmtId="0" fontId="15" fillId="0" borderId="0" xfId="0" applyFont="1" applyAlignment="1">
      <alignment horizontal="center" vertical="center"/>
    </xf>
    <xf numFmtId="165" fontId="15" fillId="4" borderId="3" xfId="0" applyNumberFormat="1" applyFont="1" applyFill="1" applyBorder="1" applyAlignment="1">
      <alignment horizontal="center" vertical="center"/>
    </xf>
    <xf numFmtId="165" fontId="15" fillId="4" borderId="1" xfId="0" applyNumberFormat="1" applyFont="1" applyFill="1" applyBorder="1" applyAlignment="1">
      <alignment horizontal="center" vertical="center"/>
    </xf>
    <xf numFmtId="0" fontId="16" fillId="0" borderId="0" xfId="0" applyFont="1" applyAlignment="1">
      <alignment horizontal="left" vertical="center"/>
    </xf>
    <xf numFmtId="166" fontId="18" fillId="0" borderId="0" xfId="1" applyNumberFormat="1" applyFont="1" applyFill="1" applyBorder="1" applyAlignment="1" applyProtection="1">
      <alignment vertical="center"/>
    </xf>
    <xf numFmtId="166" fontId="19" fillId="0" borderId="0" xfId="1" applyNumberFormat="1" applyFont="1" applyFill="1" applyBorder="1" applyProtection="1"/>
    <xf numFmtId="0" fontId="19" fillId="0" borderId="0" xfId="0" applyFont="1"/>
    <xf numFmtId="3" fontId="16" fillId="0" borderId="0" xfId="0" applyNumberFormat="1" applyFont="1" applyAlignment="1">
      <alignment horizontal="center" vertical="center"/>
    </xf>
    <xf numFmtId="0" fontId="5" fillId="0" borderId="14" xfId="0" applyFont="1" applyBorder="1" applyProtection="1">
      <protection hidden="1"/>
    </xf>
    <xf numFmtId="165" fontId="15" fillId="0" borderId="1" xfId="0" applyNumberFormat="1" applyFont="1" applyBorder="1" applyAlignment="1">
      <alignment horizontal="center" vertical="center"/>
    </xf>
    <xf numFmtId="167" fontId="16" fillId="0" borderId="1" xfId="0" applyNumberFormat="1" applyFont="1" applyBorder="1" applyAlignment="1">
      <alignment horizontal="center" vertical="center"/>
    </xf>
    <xf numFmtId="0" fontId="12" fillId="0" borderId="7" xfId="0" applyFont="1" applyBorder="1"/>
    <xf numFmtId="165" fontId="15" fillId="0" borderId="3" xfId="0" applyNumberFormat="1" applyFont="1" applyBorder="1" applyAlignment="1">
      <alignment horizontal="center" vertical="center"/>
    </xf>
    <xf numFmtId="167" fontId="16" fillId="0" borderId="3" xfId="0" applyNumberFormat="1" applyFont="1" applyBorder="1" applyAlignment="1">
      <alignment horizontal="center" vertical="center"/>
    </xf>
    <xf numFmtId="165" fontId="15" fillId="0" borderId="32" xfId="0" applyNumberFormat="1" applyFont="1" applyBorder="1" applyAlignment="1">
      <alignment horizontal="center" vertical="center"/>
    </xf>
    <xf numFmtId="0" fontId="15" fillId="0" borderId="32" xfId="0" applyFont="1" applyBorder="1" applyAlignment="1" applyProtection="1">
      <alignment horizontal="center" vertical="center"/>
      <protection hidden="1"/>
    </xf>
    <xf numFmtId="0" fontId="16" fillId="0" borderId="32" xfId="0" applyFont="1" applyBorder="1" applyAlignment="1" applyProtection="1">
      <alignment horizontal="center" vertical="center"/>
      <protection hidden="1"/>
    </xf>
    <xf numFmtId="0" fontId="16" fillId="0" borderId="32" xfId="0" applyFont="1" applyBorder="1" applyAlignment="1" applyProtection="1">
      <alignment horizontal="left" vertical="center"/>
      <protection hidden="1"/>
    </xf>
    <xf numFmtId="0" fontId="15" fillId="0" borderId="32" xfId="0" applyFont="1" applyBorder="1" applyAlignment="1">
      <alignment horizontal="center" vertical="center"/>
    </xf>
    <xf numFmtId="0" fontId="16" fillId="0" borderId="32" xfId="0" applyFont="1" applyBorder="1" applyAlignment="1">
      <alignment horizontal="left" vertical="center"/>
    </xf>
    <xf numFmtId="167" fontId="16" fillId="0" borderId="32" xfId="0" applyNumberFormat="1" applyFont="1" applyBorder="1" applyAlignment="1" applyProtection="1">
      <alignment horizontal="center" vertical="center"/>
      <protection hidden="1"/>
    </xf>
    <xf numFmtId="165" fontId="15" fillId="0" borderId="33" xfId="0" applyNumberFormat="1" applyFont="1" applyBorder="1" applyAlignment="1">
      <alignment horizontal="center" vertical="center"/>
    </xf>
    <xf numFmtId="167" fontId="16" fillId="0" borderId="33" xfId="0" applyNumberFormat="1" applyFont="1" applyBorder="1" applyAlignment="1">
      <alignment horizontal="center" vertical="center"/>
    </xf>
    <xf numFmtId="165" fontId="15" fillId="0" borderId="0" xfId="0" applyNumberFormat="1" applyFont="1" applyAlignment="1">
      <alignment horizontal="center" vertical="center"/>
    </xf>
    <xf numFmtId="167" fontId="16" fillId="0" borderId="0" xfId="0" applyNumberFormat="1" applyFont="1" applyAlignment="1">
      <alignment horizontal="center" vertical="center"/>
    </xf>
    <xf numFmtId="0" fontId="38" fillId="0" borderId="0" xfId="0" applyFont="1" applyAlignment="1">
      <alignment vertical="center"/>
    </xf>
    <xf numFmtId="0" fontId="9" fillId="0" borderId="0" xfId="0" applyFont="1"/>
    <xf numFmtId="0" fontId="19" fillId="0" borderId="2" xfId="0" applyFont="1" applyBorder="1" applyProtection="1">
      <protection locked="0"/>
    </xf>
    <xf numFmtId="0" fontId="18" fillId="0" borderId="2" xfId="0" applyFont="1" applyBorder="1" applyProtection="1">
      <protection locked="0"/>
    </xf>
    <xf numFmtId="0" fontId="19" fillId="0" borderId="1" xfId="0" applyFont="1" applyBorder="1" applyAlignment="1">
      <alignment vertical="center"/>
    </xf>
    <xf numFmtId="0" fontId="19" fillId="0" borderId="0" xfId="0" applyFont="1" applyAlignment="1">
      <alignment vertical="center"/>
    </xf>
    <xf numFmtId="0" fontId="18" fillId="0" borderId="1" xfId="0" applyFont="1" applyBorder="1" applyAlignment="1">
      <alignment vertical="center"/>
    </xf>
    <xf numFmtId="167" fontId="8" fillId="0" borderId="0" xfId="0" applyNumberFormat="1" applyFont="1" applyAlignment="1" applyProtection="1">
      <alignment horizontal="center" vertical="center"/>
      <protection hidden="1"/>
    </xf>
    <xf numFmtId="0" fontId="20" fillId="22" borderId="7" xfId="0" applyFont="1" applyFill="1" applyBorder="1" applyAlignment="1" applyProtection="1">
      <alignment vertical="center"/>
      <protection hidden="1"/>
    </xf>
    <xf numFmtId="167" fontId="8" fillId="0" borderId="32" xfId="0" applyNumberFormat="1" applyFont="1" applyBorder="1" applyAlignment="1" applyProtection="1">
      <alignment horizontal="center" vertical="center"/>
      <protection hidden="1"/>
    </xf>
    <xf numFmtId="0" fontId="5" fillId="0" borderId="0" xfId="0" quotePrefix="1" applyFont="1" applyProtection="1">
      <protection hidden="1"/>
    </xf>
    <xf numFmtId="0" fontId="4" fillId="0" borderId="32" xfId="0" applyFont="1" applyBorder="1" applyAlignment="1" applyProtection="1">
      <alignment horizontal="center"/>
      <protection hidden="1"/>
    </xf>
    <xf numFmtId="0" fontId="11" fillId="6" borderId="1" xfId="0" applyFont="1" applyFill="1" applyBorder="1" applyAlignment="1" applyProtection="1">
      <alignment horizontal="center" vertical="center" wrapText="1"/>
      <protection hidden="1"/>
    </xf>
    <xf numFmtId="0" fontId="4" fillId="0" borderId="0" xfId="0" applyFont="1" applyAlignment="1">
      <alignment horizontal="center"/>
    </xf>
    <xf numFmtId="0" fontId="2" fillId="0" borderId="0" xfId="0" applyFont="1" applyAlignment="1">
      <alignment horizontal="left" vertical="top"/>
    </xf>
    <xf numFmtId="0" fontId="3" fillId="0" borderId="0" xfId="0" applyFont="1" applyAlignment="1">
      <alignment horizontal="left" vertical="top" wrapText="1"/>
    </xf>
    <xf numFmtId="0" fontId="2" fillId="0" borderId="0" xfId="0" applyFont="1" applyAlignment="1">
      <alignment horizontal="left" vertical="top" wrapText="1"/>
    </xf>
    <xf numFmtId="0" fontId="18" fillId="0" borderId="0" xfId="0" applyFont="1" applyAlignment="1">
      <alignment vertical="center"/>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16" fillId="0" borderId="25" xfId="0" applyFont="1" applyBorder="1" applyAlignment="1">
      <alignment horizontal="left" vertical="center"/>
    </xf>
    <xf numFmtId="0" fontId="41" fillId="0" borderId="1" xfId="0" applyFont="1" applyBorder="1" applyAlignment="1">
      <alignment horizontal="center" vertical="center"/>
    </xf>
    <xf numFmtId="0" fontId="41" fillId="0" borderId="1" xfId="0" applyFont="1" applyBorder="1" applyAlignment="1">
      <alignment horizontal="left" vertical="center"/>
    </xf>
    <xf numFmtId="0" fontId="42" fillId="0" borderId="0" xfId="0" applyFont="1" applyProtection="1">
      <protection locked="0"/>
    </xf>
    <xf numFmtId="0" fontId="43" fillId="0" borderId="0" xfId="0" applyFont="1"/>
    <xf numFmtId="0" fontId="2" fillId="0" borderId="0" xfId="0" applyFont="1" applyProtection="1">
      <protection hidden="1"/>
    </xf>
    <xf numFmtId="0" fontId="2" fillId="0" borderId="32" xfId="0" applyFont="1" applyBorder="1" applyProtection="1">
      <protection hidden="1"/>
    </xf>
    <xf numFmtId="0" fontId="6" fillId="0" borderId="0" xfId="0" applyFont="1" applyAlignment="1" applyProtection="1">
      <alignment wrapText="1"/>
      <protection hidden="1"/>
    </xf>
    <xf numFmtId="0" fontId="4" fillId="0" borderId="0" xfId="0" applyFont="1" applyProtection="1">
      <protection hidden="1"/>
    </xf>
    <xf numFmtId="0" fontId="4" fillId="0" borderId="32" xfId="0" applyFont="1" applyBorder="1" applyAlignment="1" applyProtection="1">
      <alignment vertical="center" wrapText="1"/>
      <protection hidden="1"/>
    </xf>
    <xf numFmtId="0" fontId="2" fillId="0" borderId="32" xfId="1" applyNumberFormat="1" applyFont="1" applyBorder="1" applyAlignment="1" applyProtection="1">
      <alignment vertical="top"/>
      <protection hidden="1"/>
    </xf>
    <xf numFmtId="0" fontId="2" fillId="0" borderId="32" xfId="1" applyNumberFormat="1" applyFont="1" applyBorder="1" applyAlignment="1" applyProtection="1">
      <protection hidden="1"/>
    </xf>
    <xf numFmtId="0" fontId="2" fillId="0" borderId="0" xfId="0" applyFont="1" applyAlignment="1" applyProtection="1">
      <alignment horizontal="center"/>
      <protection hidden="1"/>
    </xf>
    <xf numFmtId="0" fontId="4" fillId="0" borderId="0" xfId="0" applyFont="1" applyAlignment="1" applyProtection="1">
      <alignment horizontal="center"/>
      <protection hidden="1"/>
    </xf>
    <xf numFmtId="0" fontId="2" fillId="0" borderId="34" xfId="0" applyFont="1" applyBorder="1" applyProtection="1">
      <protection hidden="1"/>
    </xf>
    <xf numFmtId="0" fontId="2" fillId="0" borderId="31" xfId="0" applyFont="1" applyBorder="1" applyProtection="1">
      <protection hidden="1"/>
    </xf>
    <xf numFmtId="0" fontId="12" fillId="0" borderId="0" xfId="0" applyFont="1"/>
    <xf numFmtId="0" fontId="7" fillId="0" borderId="32" xfId="0" applyFont="1" applyBorder="1" applyProtection="1">
      <protection hidden="1"/>
    </xf>
    <xf numFmtId="167" fontId="16" fillId="5" borderId="3" xfId="0" applyNumberFormat="1" applyFont="1" applyFill="1" applyBorder="1" applyAlignment="1" applyProtection="1">
      <alignment horizontal="center" vertical="center"/>
      <protection locked="0"/>
    </xf>
    <xf numFmtId="167" fontId="16" fillId="5" borderId="1" xfId="0" applyNumberFormat="1" applyFont="1" applyFill="1" applyBorder="1" applyAlignment="1" applyProtection="1">
      <alignment horizontal="center" vertical="center"/>
      <protection locked="0"/>
    </xf>
    <xf numFmtId="165" fontId="2" fillId="0" borderId="40" xfId="0" applyNumberFormat="1" applyFont="1" applyBorder="1" applyAlignment="1" applyProtection="1">
      <alignment horizontal="center"/>
      <protection hidden="1"/>
    </xf>
    <xf numFmtId="0" fontId="11" fillId="6" borderId="1" xfId="0" applyFont="1" applyFill="1" applyBorder="1" applyAlignment="1" applyProtection="1">
      <alignment horizontal="center" vertical="center"/>
      <protection hidden="1"/>
    </xf>
    <xf numFmtId="0" fontId="40" fillId="2" borderId="0" xfId="0" applyFont="1" applyFill="1" applyAlignment="1">
      <alignment horizontal="center" vertical="center" wrapText="1"/>
    </xf>
    <xf numFmtId="0" fontId="37" fillId="2" borderId="0" xfId="0" applyFont="1" applyFill="1" applyAlignment="1">
      <alignment horizontal="center" vertical="center"/>
    </xf>
    <xf numFmtId="49" fontId="2" fillId="5" borderId="1" xfId="0" applyNumberFormat="1" applyFont="1" applyFill="1" applyBorder="1" applyAlignment="1" applyProtection="1">
      <alignment horizontal="center"/>
      <protection locked="0"/>
    </xf>
    <xf numFmtId="49" fontId="2" fillId="3" borderId="1" xfId="0" applyNumberFormat="1" applyFont="1" applyFill="1" applyBorder="1" applyAlignment="1" applyProtection="1">
      <alignment horizontal="center"/>
      <protection locked="0"/>
    </xf>
    <xf numFmtId="164" fontId="2" fillId="3" borderId="1" xfId="0" applyNumberFormat="1" applyFont="1" applyFill="1" applyBorder="1" applyAlignment="1" applyProtection="1">
      <alignment horizontal="center"/>
      <protection locked="0"/>
    </xf>
    <xf numFmtId="49" fontId="2" fillId="5" borderId="1" xfId="0" applyNumberFormat="1" applyFont="1" applyFill="1" applyBorder="1" applyAlignment="1" applyProtection="1">
      <alignment horizontal="center"/>
      <protection locked="0" hidden="1"/>
    </xf>
    <xf numFmtId="164" fontId="5" fillId="0" borderId="0" xfId="0" applyNumberFormat="1" applyFont="1" applyAlignment="1">
      <alignment horizontal="center" vertical="center"/>
    </xf>
    <xf numFmtId="0" fontId="18" fillId="0" borderId="29" xfId="0" applyFont="1" applyBorder="1" applyAlignment="1" applyProtection="1">
      <alignment horizontal="center"/>
      <protection locked="0"/>
    </xf>
    <xf numFmtId="0" fontId="18" fillId="0" borderId="15" xfId="0" applyFont="1" applyBorder="1" applyAlignment="1" applyProtection="1">
      <alignment horizontal="center"/>
      <protection locked="0"/>
    </xf>
    <xf numFmtId="0" fontId="19" fillId="0" borderId="0" xfId="0" applyFont="1" applyAlignment="1" applyProtection="1">
      <alignment horizontal="center"/>
      <protection locked="0"/>
    </xf>
    <xf numFmtId="0" fontId="39" fillId="0" borderId="11" xfId="0" applyFont="1" applyBorder="1" applyAlignment="1">
      <alignment vertical="top" wrapText="1"/>
    </xf>
    <xf numFmtId="0" fontId="2" fillId="0" borderId="11" xfId="0" applyFont="1" applyBorder="1" applyAlignment="1">
      <alignment vertical="top" wrapText="1"/>
    </xf>
    <xf numFmtId="0" fontId="4" fillId="35" borderId="0" xfId="0" applyFont="1" applyFill="1" applyAlignment="1">
      <alignment horizontal="center" vertical="center"/>
    </xf>
    <xf numFmtId="0" fontId="2" fillId="0" borderId="28" xfId="0" applyFont="1" applyBorder="1" applyAlignment="1">
      <alignment horizontal="center" vertical="center" wrapText="1"/>
    </xf>
    <xf numFmtId="0" fontId="2" fillId="0" borderId="0" xfId="0" applyFont="1" applyAlignment="1">
      <alignment horizontal="center" vertical="center" wrapText="1"/>
    </xf>
    <xf numFmtId="0" fontId="8" fillId="35" borderId="0" xfId="0" applyFont="1" applyFill="1" applyAlignment="1">
      <alignment horizontal="center" vertical="center"/>
    </xf>
    <xf numFmtId="164" fontId="3" fillId="0" borderId="1" xfId="0" applyNumberFormat="1" applyFont="1" applyBorder="1" applyAlignment="1">
      <alignment horizontal="center"/>
    </xf>
    <xf numFmtId="0" fontId="3" fillId="0" borderId="0" xfId="1" applyNumberFormat="1" applyFont="1" applyBorder="1" applyAlignment="1" applyProtection="1">
      <alignment horizontal="center" vertical="center"/>
    </xf>
    <xf numFmtId="44" fontId="3" fillId="0" borderId="1" xfId="1" applyFont="1" applyBorder="1" applyAlignment="1" applyProtection="1">
      <alignment horizontal="center" vertical="center"/>
    </xf>
    <xf numFmtId="0" fontId="3" fillId="0" borderId="1" xfId="1" applyNumberFormat="1" applyFont="1" applyBorder="1" applyAlignment="1" applyProtection="1">
      <alignment horizontal="center" vertical="center"/>
    </xf>
    <xf numFmtId="0" fontId="4" fillId="0" borderId="32" xfId="0" applyFont="1" applyBorder="1" applyAlignment="1" applyProtection="1">
      <alignment vertical="center" wrapText="1"/>
      <protection hidden="1"/>
    </xf>
    <xf numFmtId="0" fontId="2" fillId="0" borderId="32" xfId="0" applyFont="1" applyBorder="1" applyAlignment="1" applyProtection="1">
      <alignment vertical="center"/>
      <protection hidden="1"/>
    </xf>
    <xf numFmtId="0" fontId="2" fillId="0" borderId="32" xfId="0" applyFont="1" applyBorder="1" applyProtection="1">
      <protection hidden="1"/>
    </xf>
    <xf numFmtId="0" fontId="4" fillId="0" borderId="32" xfId="0" applyFont="1" applyBorder="1" applyAlignment="1" applyProtection="1">
      <alignment vertical="center"/>
      <protection hidden="1"/>
    </xf>
    <xf numFmtId="0" fontId="2" fillId="0" borderId="32" xfId="0" quotePrefix="1" applyFont="1" applyBorder="1" applyAlignment="1" applyProtection="1">
      <alignment horizontal="left" vertical="center"/>
      <protection hidden="1"/>
    </xf>
    <xf numFmtId="15" fontId="2" fillId="0" borderId="32" xfId="0" quotePrefix="1" applyNumberFormat="1" applyFont="1" applyBorder="1" applyAlignment="1" applyProtection="1">
      <alignment vertical="center"/>
      <protection hidden="1"/>
    </xf>
    <xf numFmtId="15" fontId="2" fillId="0" borderId="32" xfId="0" quotePrefix="1" applyNumberFormat="1" applyFont="1" applyBorder="1" applyProtection="1">
      <protection hidden="1"/>
    </xf>
    <xf numFmtId="0" fontId="2" fillId="0" borderId="32" xfId="1" applyNumberFormat="1" applyFont="1" applyBorder="1" applyAlignment="1" applyProtection="1">
      <alignment vertical="top"/>
      <protection hidden="1"/>
    </xf>
    <xf numFmtId="0" fontId="20" fillId="22" borderId="5" xfId="0" applyFont="1" applyFill="1" applyBorder="1" applyAlignment="1" applyProtection="1">
      <alignment horizontal="center" vertical="center"/>
      <protection hidden="1"/>
    </xf>
    <xf numFmtId="0" fontId="20" fillId="22" borderId="13" xfId="0" applyFont="1" applyFill="1" applyBorder="1" applyAlignment="1" applyProtection="1">
      <alignment horizontal="center" vertical="center"/>
      <protection hidden="1"/>
    </xf>
    <xf numFmtId="0" fontId="20" fillId="22" borderId="7" xfId="0" applyFont="1" applyFill="1" applyBorder="1" applyAlignment="1" applyProtection="1">
      <alignment horizontal="center" vertical="center"/>
      <protection hidden="1"/>
    </xf>
    <xf numFmtId="0" fontId="20" fillId="22" borderId="0" xfId="0" applyFont="1" applyFill="1" applyAlignment="1" applyProtection="1">
      <alignment horizontal="center" vertical="center"/>
      <protection hidden="1"/>
    </xf>
    <xf numFmtId="0" fontId="20" fillId="22" borderId="9" xfId="0" applyFont="1" applyFill="1" applyBorder="1" applyAlignment="1" applyProtection="1">
      <alignment horizontal="center" vertical="center"/>
      <protection hidden="1"/>
    </xf>
    <xf numFmtId="0" fontId="20" fillId="22" borderId="12" xfId="0" applyFont="1" applyFill="1" applyBorder="1" applyAlignment="1" applyProtection="1">
      <alignment horizontal="center" vertical="center"/>
      <protection hidden="1"/>
    </xf>
    <xf numFmtId="0" fontId="20" fillId="22" borderId="6" xfId="0" applyFont="1" applyFill="1" applyBorder="1" applyAlignment="1" applyProtection="1">
      <alignment horizontal="center" vertical="center"/>
      <protection hidden="1"/>
    </xf>
    <xf numFmtId="0" fontId="20" fillId="22" borderId="8" xfId="0" applyFont="1" applyFill="1" applyBorder="1" applyAlignment="1" applyProtection="1">
      <alignment horizontal="center" vertical="center"/>
      <protection hidden="1"/>
    </xf>
    <xf numFmtId="0" fontId="20" fillId="22" borderId="10" xfId="0" applyFont="1" applyFill="1" applyBorder="1" applyAlignment="1" applyProtection="1">
      <alignment horizontal="center" vertical="center"/>
      <protection hidden="1"/>
    </xf>
    <xf numFmtId="0" fontId="2" fillId="0" borderId="31" xfId="0" applyFont="1" applyBorder="1" applyProtection="1">
      <protection hidden="1"/>
    </xf>
    <xf numFmtId="0" fontId="2" fillId="0" borderId="30" xfId="0" applyFont="1" applyBorder="1" applyProtection="1">
      <protection hidden="1"/>
    </xf>
    <xf numFmtId="0" fontId="2" fillId="0" borderId="32" xfId="0" applyFont="1" applyBorder="1" applyAlignment="1" applyProtection="1">
      <alignment horizontal="center"/>
      <protection hidden="1"/>
    </xf>
    <xf numFmtId="0" fontId="2" fillId="0" borderId="36" xfId="0" applyFont="1" applyBorder="1" applyAlignment="1" applyProtection="1">
      <alignment horizontal="center"/>
      <protection hidden="1"/>
    </xf>
    <xf numFmtId="164" fontId="2" fillId="0" borderId="32" xfId="0" applyNumberFormat="1" applyFont="1" applyBorder="1" applyAlignment="1" applyProtection="1">
      <alignment horizontal="center"/>
      <protection hidden="1"/>
    </xf>
    <xf numFmtId="0" fontId="2" fillId="0" borderId="34" xfId="0" applyFont="1" applyBorder="1" applyProtection="1">
      <protection hidden="1"/>
    </xf>
    <xf numFmtId="0" fontId="2" fillId="0" borderId="35" xfId="0" applyFont="1" applyBorder="1" applyProtection="1">
      <protection hidden="1"/>
    </xf>
    <xf numFmtId="0" fontId="4" fillId="0" borderId="37" xfId="0" applyFont="1" applyBorder="1" applyAlignment="1" applyProtection="1">
      <alignment horizontal="center"/>
      <protection hidden="1"/>
    </xf>
    <xf numFmtId="0" fontId="4" fillId="0" borderId="38" xfId="0" applyFont="1" applyBorder="1" applyAlignment="1" applyProtection="1">
      <alignment horizontal="center"/>
      <protection hidden="1"/>
    </xf>
    <xf numFmtId="0" fontId="4" fillId="0" borderId="39" xfId="0" applyFont="1" applyBorder="1" applyAlignment="1" applyProtection="1">
      <alignment horizontal="center"/>
      <protection hidden="1"/>
    </xf>
    <xf numFmtId="0" fontId="16" fillId="0" borderId="32" xfId="0" applyFont="1" applyBorder="1" applyAlignment="1" applyProtection="1">
      <alignment horizontal="left" vertical="center" wrapText="1"/>
      <protection hidden="1"/>
    </xf>
    <xf numFmtId="0" fontId="16" fillId="0" borderId="36" xfId="0" applyFont="1" applyBorder="1" applyAlignment="1" applyProtection="1">
      <alignment horizontal="center" vertical="center"/>
      <protection hidden="1"/>
    </xf>
    <xf numFmtId="0" fontId="16" fillId="0" borderId="32" xfId="0" applyFont="1" applyBorder="1" applyAlignment="1" applyProtection="1">
      <alignment horizontal="left" vertical="center"/>
      <protection hidden="1"/>
    </xf>
    <xf numFmtId="0" fontId="44" fillId="0" borderId="0" xfId="0" applyFont="1" applyAlignment="1" applyProtection="1">
      <alignment horizontal="left" wrapText="1"/>
      <protection hidden="1"/>
    </xf>
    <xf numFmtId="0" fontId="2" fillId="0" borderId="32" xfId="1" applyNumberFormat="1" applyFont="1" applyBorder="1" applyAlignment="1" applyProtection="1">
      <protection hidden="1"/>
    </xf>
    <xf numFmtId="0" fontId="2" fillId="0" borderId="32" xfId="0" quotePrefix="1" applyFont="1" applyBorder="1" applyProtection="1">
      <protection hidden="1"/>
    </xf>
  </cellXfs>
  <cellStyles count="44">
    <cellStyle name="20% - Accent1 2" xfId="8" xr:uid="{0ABEFAFE-07AA-49E1-986D-6E6C7D9FB59E}"/>
    <cellStyle name="20% - Accent2 2" xfId="9" xr:uid="{3457BC4F-6440-4DF7-8369-4CE0D32603C6}"/>
    <cellStyle name="20% - Accent3 2" xfId="10" xr:uid="{B9FF08AC-4E52-4368-8480-8BD828975B60}"/>
    <cellStyle name="20% - Accent4 2" xfId="11" xr:uid="{3EC4ACFB-3DFF-426D-A68E-6D0DC0671B4A}"/>
    <cellStyle name="20% - Accent5 2" xfId="12" xr:uid="{4F778E7D-A992-4D58-8A88-95CAF1B95FE7}"/>
    <cellStyle name="20% - Accent6 2" xfId="13" xr:uid="{BE04528E-72CE-41C7-93C7-BA9E777F41D7}"/>
    <cellStyle name="40% - Accent1 2" xfId="14" xr:uid="{59B7F0F0-F9A4-443D-9F7C-4EEECBBC493B}"/>
    <cellStyle name="40% - Accent2 2" xfId="15" xr:uid="{D85BEFAC-AAC5-46D2-B17B-BDBB5EFC41B4}"/>
    <cellStyle name="40% - Accent3 2" xfId="16" xr:uid="{A850BA1F-F847-4FF0-9837-5C77F1A77CCD}"/>
    <cellStyle name="40% - Accent4 2" xfId="17" xr:uid="{6BB68E94-6C9E-41AA-BC5C-41D48BC435A1}"/>
    <cellStyle name="40% - Accent5 2" xfId="18" xr:uid="{A33B2703-64ED-4A4B-8B10-5A0F1AF60B50}"/>
    <cellStyle name="40% - Accent6 2" xfId="19" xr:uid="{1D6BF6FA-6DE4-489D-B3D2-E41477A2059E}"/>
    <cellStyle name="60% - Accent1 2" xfId="20" xr:uid="{E175E243-637B-4662-A045-8010F99E4AAF}"/>
    <cellStyle name="60% - Accent2 2" xfId="21" xr:uid="{2634EB25-ADCF-403E-B767-E87C1C71D782}"/>
    <cellStyle name="60% - Accent3 2" xfId="22" xr:uid="{005FFAB3-044F-439F-9B38-EE518698688D}"/>
    <cellStyle name="60% - Accent4 2" xfId="23" xr:uid="{78D808AA-FA99-4A17-AC12-826520A81A15}"/>
    <cellStyle name="60% - Accent5 2" xfId="24" xr:uid="{A055157C-26EC-4364-8982-D6031CE779B1}"/>
    <cellStyle name="60% - Accent6 2" xfId="25" xr:uid="{411DC0A0-6F65-4410-AEA3-3EF531A2A940}"/>
    <cellStyle name="Accent1 2" xfId="26" xr:uid="{E952FA4E-33AC-442E-ACA6-036628C1A336}"/>
    <cellStyle name="Accent2 2" xfId="27" xr:uid="{7118B708-C9AB-4811-B631-7BBAEB93A477}"/>
    <cellStyle name="Accent3 2" xfId="28" xr:uid="{1E0E5272-3FE0-4BE4-8D03-AE07B024CC24}"/>
    <cellStyle name="Accent4 2" xfId="29" xr:uid="{FB089E38-0B69-4873-99D9-2E909B75C7A9}"/>
    <cellStyle name="Accent5 2" xfId="30" xr:uid="{0625CCD9-DD04-4E4D-AAC1-75C33E6BECC2}"/>
    <cellStyle name="Accent6 2" xfId="31" xr:uid="{6E05E56F-D42E-4E58-9EBA-49DCF748E11D}"/>
    <cellStyle name="Bad 2" xfId="32" xr:uid="{735745D4-7FA4-40BE-A95C-C313DB306AD1}"/>
    <cellStyle name="Calculation 2" xfId="33" xr:uid="{FE46D24B-6024-4018-857A-FC63EC773E60}"/>
    <cellStyle name="Check Cell 2" xfId="34" xr:uid="{0AF8D269-12F8-4347-9BBE-9A6C19AC1945}"/>
    <cellStyle name="Comma 2" xfId="43" xr:uid="{A0C73D48-71AE-4E59-AF58-1A3FA9A7A26E}"/>
    <cellStyle name="Currency" xfId="1" builtinId="4"/>
    <cellStyle name="Explanatory Text" xfId="6" builtinId="53" customBuiltin="1"/>
    <cellStyle name="Good 2" xfId="35" xr:uid="{0120F374-88A3-4450-BE0A-B3DACE4C997D}"/>
    <cellStyle name="Heading 1" xfId="2" builtinId="16" customBuiltin="1"/>
    <cellStyle name="Heading 2 2" xfId="36" xr:uid="{92314139-2C46-442F-89D4-4993F676CDBB}"/>
    <cellStyle name="Heading 3" xfId="3" builtinId="18" customBuiltin="1"/>
    <cellStyle name="Heading 4" xfId="4" builtinId="19" customBuiltin="1"/>
    <cellStyle name="Input 2" xfId="37" xr:uid="{70DEF5BF-6DA0-493B-9239-C715C0FFF16C}"/>
    <cellStyle name="Linked Cell" xfId="5" builtinId="24" customBuiltin="1"/>
    <cellStyle name="Neutral 2" xfId="38" xr:uid="{C8CDB2A0-2986-4257-B872-04767F39D04C}"/>
    <cellStyle name="Normal" xfId="0" builtinId="0"/>
    <cellStyle name="Note 2" xfId="39" xr:uid="{9A06BD01-B7EE-4826-8C5E-9F750FC5C0DE}"/>
    <cellStyle name="Output 2" xfId="40" xr:uid="{F85D9B5E-9870-4D20-984F-4F7DEEF23BFE}"/>
    <cellStyle name="Title 2" xfId="41" xr:uid="{215E46A6-405B-42F4-AC8D-E98123CBFCC1}"/>
    <cellStyle name="Total" xfId="7" builtinId="25" customBuiltin="1"/>
    <cellStyle name="Warning Text 2" xfId="42" xr:uid="{8609987E-BBB0-4850-B661-41D38798B030}"/>
  </cellStyles>
  <dxfs count="16">
    <dxf>
      <font>
        <color theme="0"/>
      </font>
      <fill>
        <patternFill>
          <bgColor theme="0"/>
        </patternFill>
      </fill>
      <border>
        <left/>
        <right/>
        <top/>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font>
      <fill>
        <patternFill>
          <bgColor theme="0"/>
        </patternFill>
      </fill>
      <border>
        <left/>
        <right/>
        <top/>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patternType="solid">
          <bgColor rgb="FFFFFF99"/>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auto="1"/>
      </font>
      <fill>
        <patternFill patternType="none">
          <bgColor auto="1"/>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99"/>
      <color rgb="FFFFFAC7"/>
      <color rgb="FF33CCCC"/>
      <color rgb="FFDDEBF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Types" Target="richData/rdRichValueTypes.xml"/><Relationship Id="rId5" Type="http://schemas.openxmlformats.org/officeDocument/2006/relationships/theme" Target="theme/theme1.xml"/><Relationship Id="rId10" Type="http://schemas.microsoft.com/office/2017/06/relationships/rdRichValueStructure" Target="richData/rdrichvaluestructure.xml"/><Relationship Id="rId4" Type="http://schemas.openxmlformats.org/officeDocument/2006/relationships/worksheet" Target="worksheets/sheet4.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hyperlink" Target="https://mytax.iras.gov.sg/ESVWeb/default.aspx?target=GSTListingSearch" TargetMode="External"/><Relationship Id="rId2" Type="http://schemas.openxmlformats.org/officeDocument/2006/relationships/hyperlink" Target="https://mytax.iras.gov.sg/ESVWeb/default.aspx?GenericLink=gLMGSTASKSearch&amp;toLoginSelection=true" TargetMode="External"/><Relationship Id="rId1" Type="http://schemas.openxmlformats.org/officeDocument/2006/relationships/hyperlink" Target="https://www.iras.gov.sg/taxes/goods-services-tax-(gst)/gst-invoicenow-requirement" TargetMode="External"/><Relationship Id="rId6" Type="http://schemas.openxmlformats.org/officeDocument/2006/relationships/hyperlink" Target="https://go.gov.sg/gstinvoicenowquestions" TargetMode="External"/><Relationship Id="rId5" Type="http://schemas.openxmlformats.org/officeDocument/2006/relationships/hyperlink" Target="#'Basic Information'!C5"/><Relationship Id="rId4" Type="http://schemas.openxmlformats.org/officeDocument/2006/relationships/hyperlink" Target="https://www.iras.gov.sg/digital-services/others/corppass"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Value of supplies'!E18"/><Relationship Id="rId1" Type="http://schemas.openxmlformats.org/officeDocument/2006/relationships/hyperlink" Target="#Instructions!B2"/></Relationships>
</file>

<file path=xl/drawings/_rels/drawing3.xml.rels><?xml version="1.0" encoding="UTF-8" standalone="yes"?>
<Relationships xmlns="http://schemas.openxmlformats.org/package/2006/relationships"><Relationship Id="rId2" Type="http://schemas.openxmlformats.org/officeDocument/2006/relationships/hyperlink" Target="#Conclusion!A1"/><Relationship Id="rId1" Type="http://schemas.openxmlformats.org/officeDocument/2006/relationships/hyperlink" Target="#'Basic Information'!C10"/></Relationships>
</file>

<file path=xl/drawings/_rels/drawing4.xml.rels><?xml version="1.0" encoding="UTF-8" standalone="yes"?>
<Relationships xmlns="http://schemas.openxmlformats.org/package/2006/relationships"><Relationship Id="rId1" Type="http://schemas.openxmlformats.org/officeDocument/2006/relationships/hyperlink" Target="#'Value of supplies'!E18"/></Relationships>
</file>

<file path=xl/drawings/drawing1.xml><?xml version="1.0" encoding="utf-8"?>
<xdr:wsDr xmlns:xdr="http://schemas.openxmlformats.org/drawingml/2006/spreadsheetDrawing" xmlns:a="http://schemas.openxmlformats.org/drawingml/2006/main">
  <xdr:twoCellAnchor editAs="absolute">
    <xdr:from>
      <xdr:col>6</xdr:col>
      <xdr:colOff>270168</xdr:colOff>
      <xdr:row>4</xdr:row>
      <xdr:rowOff>65943</xdr:rowOff>
    </xdr:from>
    <xdr:to>
      <xdr:col>6</xdr:col>
      <xdr:colOff>1888657</xdr:colOff>
      <xdr:row>5</xdr:row>
      <xdr:rowOff>531845</xdr:rowOff>
    </xdr:to>
    <xdr:sp macro="" textlink="">
      <xdr:nvSpPr>
        <xdr:cNvPr id="4" name="TextBox 1">
          <a:hlinkClick xmlns:r="http://schemas.openxmlformats.org/officeDocument/2006/relationships" r:id="rId1"/>
          <a:extLst>
            <a:ext uri="{FF2B5EF4-FFF2-40B4-BE49-F238E27FC236}">
              <a16:creationId xmlns:a16="http://schemas.microsoft.com/office/drawing/2014/main" id="{85750AB4-8940-4008-B8F1-E482BCF9EF24}"/>
            </a:ext>
          </a:extLst>
        </xdr:cNvPr>
        <xdr:cNvSpPr txBox="1"/>
      </xdr:nvSpPr>
      <xdr:spPr>
        <a:xfrm flipH="1">
          <a:off x="10661943" y="1294668"/>
          <a:ext cx="1618489" cy="656402"/>
        </a:xfrm>
        <a:prstGeom prst="roundRect">
          <a:avLst/>
        </a:prstGeom>
        <a:solidFill>
          <a:schemeClr val="bg1"/>
        </a:solidFill>
        <a:ln w="19050">
          <a:solidFill>
            <a:srgbClr val="000000"/>
          </a:solidFill>
        </a:ln>
        <a:scene3d>
          <a:camera prst="orthographicFront"/>
          <a:lightRig rig="threePt" dir="t"/>
        </a:scene3d>
        <a:sp3d>
          <a:bevelT prst="relaxedInset"/>
        </a:sp3d>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000" b="1">
              <a:solidFill>
                <a:srgbClr val="000000"/>
              </a:solidFill>
              <a:latin typeface="Arial" panose="020B0604020202020204" pitchFamily="34" charset="0"/>
              <a:ea typeface="+mn-ea"/>
              <a:cs typeface="Arial" panose="020B0604020202020204" pitchFamily="34" charset="0"/>
            </a:rPr>
            <a:t>GST InvoiceNow</a:t>
          </a:r>
          <a:r>
            <a:rPr lang="en-SG" sz="1000" b="1" baseline="0">
              <a:solidFill>
                <a:srgbClr val="000000"/>
              </a:solidFill>
              <a:latin typeface="Arial" panose="020B0604020202020204" pitchFamily="34" charset="0"/>
              <a:ea typeface="+mn-ea"/>
              <a:cs typeface="Arial" panose="020B0604020202020204" pitchFamily="34" charset="0"/>
            </a:rPr>
            <a:t> Requirement webpage</a:t>
          </a:r>
          <a:endParaRPr lang="en-SG" sz="1000" b="1">
            <a:solidFill>
              <a:srgbClr val="000000"/>
            </a:solidFill>
            <a:latin typeface="Arial" panose="020B0604020202020204" pitchFamily="34" charset="0"/>
            <a:ea typeface="+mn-ea"/>
            <a:cs typeface="Arial" panose="020B0604020202020204" pitchFamily="34" charset="0"/>
          </a:endParaRPr>
        </a:p>
      </xdr:txBody>
    </xdr:sp>
    <xdr:clientData/>
  </xdr:twoCellAnchor>
  <xdr:twoCellAnchor editAs="absolute">
    <xdr:from>
      <xdr:col>6</xdr:col>
      <xdr:colOff>265405</xdr:colOff>
      <xdr:row>10</xdr:row>
      <xdr:rowOff>154615</xdr:rowOff>
    </xdr:from>
    <xdr:to>
      <xdr:col>6</xdr:col>
      <xdr:colOff>1893419</xdr:colOff>
      <xdr:row>11</xdr:row>
      <xdr:rowOff>675702</xdr:rowOff>
    </xdr:to>
    <xdr:sp macro="" textlink="">
      <xdr:nvSpPr>
        <xdr:cNvPr id="8" name="TextBox 1">
          <a:hlinkClick xmlns:r="http://schemas.openxmlformats.org/officeDocument/2006/relationships" r:id="rId2"/>
          <a:extLst>
            <a:ext uri="{FF2B5EF4-FFF2-40B4-BE49-F238E27FC236}">
              <a16:creationId xmlns:a16="http://schemas.microsoft.com/office/drawing/2014/main" id="{EFC20512-2DBD-4367-8A4E-ED392202A1F8}"/>
            </a:ext>
          </a:extLst>
        </xdr:cNvPr>
        <xdr:cNvSpPr txBox="1"/>
      </xdr:nvSpPr>
      <xdr:spPr>
        <a:xfrm flipH="1">
          <a:off x="10657180" y="4536115"/>
          <a:ext cx="1628014" cy="711587"/>
        </a:xfrm>
        <a:prstGeom prst="roundRect">
          <a:avLst/>
        </a:prstGeom>
        <a:solidFill>
          <a:schemeClr val="accent5">
            <a:lumMod val="20000"/>
            <a:lumOff val="80000"/>
          </a:schemeClr>
        </a:solidFill>
        <a:ln w="19050">
          <a:solidFill>
            <a:srgbClr val="000000"/>
          </a:solidFill>
        </a:ln>
        <a:scene3d>
          <a:camera prst="orthographicFront"/>
          <a:lightRig rig="threePt" dir="t"/>
        </a:scene3d>
        <a:sp3d>
          <a:bevelT prst="relaxedInset"/>
        </a:sp3d>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000" b="1" baseline="0">
              <a:solidFill>
                <a:srgbClr val="000000"/>
              </a:solidFill>
              <a:latin typeface="Arial" panose="020B0604020202020204" pitchFamily="34" charset="0"/>
              <a:ea typeface="+mn-ea"/>
              <a:cs typeface="Arial" panose="020B0604020202020204" pitchFamily="34" charset="0"/>
            </a:rPr>
            <a:t>Retrieve Past GST Returns/Assessments for ASK Review</a:t>
          </a:r>
          <a:endParaRPr lang="en-SG" sz="1000" b="1">
            <a:solidFill>
              <a:srgbClr val="000000"/>
            </a:solidFill>
            <a:latin typeface="Arial" panose="020B0604020202020204" pitchFamily="34" charset="0"/>
            <a:ea typeface="+mn-ea"/>
            <a:cs typeface="Arial" panose="020B0604020202020204" pitchFamily="34" charset="0"/>
          </a:endParaRPr>
        </a:p>
      </xdr:txBody>
    </xdr:sp>
    <xdr:clientData/>
  </xdr:twoCellAnchor>
  <xdr:twoCellAnchor editAs="absolute">
    <xdr:from>
      <xdr:col>6</xdr:col>
      <xdr:colOff>263818</xdr:colOff>
      <xdr:row>9</xdr:row>
      <xdr:rowOff>120927</xdr:rowOff>
    </xdr:from>
    <xdr:to>
      <xdr:col>6</xdr:col>
      <xdr:colOff>1895007</xdr:colOff>
      <xdr:row>9</xdr:row>
      <xdr:rowOff>865780</xdr:rowOff>
    </xdr:to>
    <xdr:sp macro="" textlink="">
      <xdr:nvSpPr>
        <xdr:cNvPr id="9" name="TextBox 2">
          <a:hlinkClick xmlns:r="http://schemas.openxmlformats.org/officeDocument/2006/relationships" r:id="rId3"/>
          <a:extLst>
            <a:ext uri="{FF2B5EF4-FFF2-40B4-BE49-F238E27FC236}">
              <a16:creationId xmlns:a16="http://schemas.microsoft.com/office/drawing/2014/main" id="{BC97376B-D289-402E-AA7E-4F9CF4369D9D}"/>
            </a:ext>
            <a:ext uri="{147F2762-F138-4A5C-976F-8EAC2B608ADB}">
              <a16:predDERef xmlns:a16="http://schemas.microsoft.com/office/drawing/2014/main" pred="{39D464D3-65CE-452E-AC3C-39AF4E5C5BCB}"/>
            </a:ext>
          </a:extLst>
        </xdr:cNvPr>
        <xdr:cNvSpPr txBox="1"/>
      </xdr:nvSpPr>
      <xdr:spPr>
        <a:xfrm flipH="1">
          <a:off x="10655593" y="3416577"/>
          <a:ext cx="1631189" cy="744853"/>
        </a:xfrm>
        <a:prstGeom prst="roundRect">
          <a:avLst/>
        </a:prstGeom>
        <a:solidFill>
          <a:schemeClr val="accent5">
            <a:lumMod val="20000"/>
            <a:lumOff val="80000"/>
          </a:schemeClr>
        </a:solidFill>
        <a:ln w="19050">
          <a:solidFill>
            <a:srgbClr val="000000"/>
          </a:solidFill>
        </a:ln>
        <a:scene3d>
          <a:camera prst="orthographicFront"/>
          <a:lightRig rig="threePt" dir="t"/>
        </a:scene3d>
        <a:sp3d>
          <a:bevelT prst="relaxedInset"/>
        </a:sp3d>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000" b="1" baseline="0">
              <a:solidFill>
                <a:srgbClr val="000000"/>
              </a:solidFill>
              <a:latin typeface="Arial" panose="020B0604020202020204" pitchFamily="34" charset="0"/>
              <a:ea typeface="+mn-ea"/>
              <a:cs typeface="Arial" panose="020B0604020202020204" pitchFamily="34" charset="0"/>
            </a:rPr>
            <a:t>GST Registered Business Search</a:t>
          </a:r>
          <a:endParaRPr lang="en-SG" sz="1000" b="1">
            <a:solidFill>
              <a:srgbClr val="000000"/>
            </a:solidFill>
            <a:latin typeface="Arial" panose="020B0604020202020204" pitchFamily="34" charset="0"/>
            <a:ea typeface="+mn-ea"/>
            <a:cs typeface="Arial" panose="020B0604020202020204" pitchFamily="34" charset="0"/>
          </a:endParaRPr>
        </a:p>
      </xdr:txBody>
    </xdr:sp>
    <xdr:clientData/>
  </xdr:twoCellAnchor>
  <xdr:twoCellAnchor>
    <xdr:from>
      <xdr:col>6</xdr:col>
      <xdr:colOff>302743</xdr:colOff>
      <xdr:row>7</xdr:row>
      <xdr:rowOff>173105</xdr:rowOff>
    </xdr:from>
    <xdr:to>
      <xdr:col>6</xdr:col>
      <xdr:colOff>1856081</xdr:colOff>
      <xdr:row>7</xdr:row>
      <xdr:rowOff>889242</xdr:rowOff>
    </xdr:to>
    <xdr:sp macro="" textlink="">
      <xdr:nvSpPr>
        <xdr:cNvPr id="10" name="TextBox 2">
          <a:hlinkClick xmlns:r="http://schemas.openxmlformats.org/officeDocument/2006/relationships" r:id="rId4"/>
          <a:extLst>
            <a:ext uri="{FF2B5EF4-FFF2-40B4-BE49-F238E27FC236}">
              <a16:creationId xmlns:a16="http://schemas.microsoft.com/office/drawing/2014/main" id="{AF93B72E-4519-459C-8B4D-86606E9AC427}"/>
            </a:ext>
          </a:extLst>
        </xdr:cNvPr>
        <xdr:cNvSpPr txBox="1"/>
      </xdr:nvSpPr>
      <xdr:spPr>
        <a:xfrm>
          <a:off x="10694518" y="2325755"/>
          <a:ext cx="1553338" cy="716137"/>
        </a:xfrm>
        <a:prstGeom prst="roundRect">
          <a:avLst/>
        </a:prstGeom>
        <a:ln/>
        <a:scene3d>
          <a:camera prst="orthographicFront"/>
          <a:lightRig rig="threePt" dir="t"/>
        </a:scene3d>
        <a:sp3d>
          <a:bevelT prst="relaxedInset"/>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en-SG" sz="1000" b="1">
              <a:latin typeface="Arial" panose="020B0604020202020204" pitchFamily="34" charset="0"/>
              <a:cs typeface="Arial" panose="020B0604020202020204" pitchFamily="34" charset="0"/>
            </a:rPr>
            <a:t>IRAS Corppass Webpage</a:t>
          </a:r>
        </a:p>
      </xdr:txBody>
    </xdr:sp>
    <xdr:clientData/>
  </xdr:twoCellAnchor>
  <xdr:twoCellAnchor editAs="absolute">
    <xdr:from>
      <xdr:col>6</xdr:col>
      <xdr:colOff>319439</xdr:colOff>
      <xdr:row>11</xdr:row>
      <xdr:rowOff>1050386</xdr:rowOff>
    </xdr:from>
    <xdr:to>
      <xdr:col>6</xdr:col>
      <xdr:colOff>1839385</xdr:colOff>
      <xdr:row>14</xdr:row>
      <xdr:rowOff>137116</xdr:rowOff>
    </xdr:to>
    <xdr:sp macro="" textlink="">
      <xdr:nvSpPr>
        <xdr:cNvPr id="12" name="TextBox 2">
          <a:hlinkClick xmlns:r="http://schemas.openxmlformats.org/officeDocument/2006/relationships" r:id="rId5"/>
          <a:extLst>
            <a:ext uri="{FF2B5EF4-FFF2-40B4-BE49-F238E27FC236}">
              <a16:creationId xmlns:a16="http://schemas.microsoft.com/office/drawing/2014/main" id="{C61791E7-E3BA-4081-90C7-03264EB15008}"/>
            </a:ext>
            <a:ext uri="{147F2762-F138-4A5C-976F-8EAC2B608ADB}">
              <a16:predDERef xmlns:a16="http://schemas.microsoft.com/office/drawing/2014/main" pred="{39D464D3-65CE-452E-AC3C-39AF4E5C5BCB}"/>
            </a:ext>
          </a:extLst>
        </xdr:cNvPr>
        <xdr:cNvSpPr txBox="1"/>
      </xdr:nvSpPr>
      <xdr:spPr>
        <a:xfrm flipH="1">
          <a:off x="10711214" y="5622386"/>
          <a:ext cx="1519946" cy="553580"/>
        </a:xfrm>
        <a:prstGeom prst="flowChartTerminator">
          <a:avLst/>
        </a:prstGeom>
        <a:solidFill>
          <a:srgbClr val="33CCCC"/>
        </a:solidFill>
        <a:ln w="19050">
          <a:solidFill>
            <a:srgbClr val="000000"/>
          </a:solidFill>
        </a:ln>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100" b="1" baseline="0">
              <a:solidFill>
                <a:srgbClr val="000000"/>
              </a:solidFill>
              <a:latin typeface="Arial" panose="020B0604020202020204" pitchFamily="34" charset="0"/>
              <a:ea typeface="+mn-ea"/>
              <a:cs typeface="Arial" panose="020B0604020202020204" pitchFamily="34" charset="0"/>
            </a:rPr>
            <a:t>Start</a:t>
          </a:r>
          <a:endParaRPr lang="en-SG" sz="1100" b="1">
            <a:solidFill>
              <a:srgbClr val="000000"/>
            </a:solidFill>
            <a:latin typeface="Arial" panose="020B0604020202020204" pitchFamily="34" charset="0"/>
            <a:ea typeface="+mn-ea"/>
            <a:cs typeface="Arial" panose="020B0604020202020204" pitchFamily="34" charset="0"/>
          </a:endParaRPr>
        </a:p>
      </xdr:txBody>
    </xdr:sp>
    <xdr:clientData/>
  </xdr:twoCellAnchor>
  <xdr:twoCellAnchor>
    <xdr:from>
      <xdr:col>3</xdr:col>
      <xdr:colOff>119370</xdr:colOff>
      <xdr:row>9</xdr:row>
      <xdr:rowOff>881480</xdr:rowOff>
    </xdr:from>
    <xdr:to>
      <xdr:col>4</xdr:col>
      <xdr:colOff>7077554</xdr:colOff>
      <xdr:row>10</xdr:row>
      <xdr:rowOff>50962</xdr:rowOff>
    </xdr:to>
    <xdr:grpSp>
      <xdr:nvGrpSpPr>
        <xdr:cNvPr id="6" name="Group 5">
          <a:extLst>
            <a:ext uri="{FF2B5EF4-FFF2-40B4-BE49-F238E27FC236}">
              <a16:creationId xmlns:a16="http://schemas.microsoft.com/office/drawing/2014/main" id="{B9DC0D36-F242-B436-F91C-47A02C2C0C76}"/>
            </a:ext>
          </a:extLst>
        </xdr:cNvPr>
        <xdr:cNvGrpSpPr/>
      </xdr:nvGrpSpPr>
      <xdr:grpSpPr>
        <a:xfrm>
          <a:off x="1160770" y="4123155"/>
          <a:ext cx="7151859" cy="229932"/>
          <a:chOff x="1109970" y="4177130"/>
          <a:chExt cx="7148684" cy="255332"/>
        </a:xfrm>
      </xdr:grpSpPr>
      <xdr:sp macro="" textlink="">
        <xdr:nvSpPr>
          <xdr:cNvPr id="2" name="TextBox 1">
            <a:hlinkClick xmlns:r="http://schemas.openxmlformats.org/officeDocument/2006/relationships" r:id="rId6" tooltip="GST InvoiceNow Requirement Queries"/>
            <a:extLst>
              <a:ext uri="{FF2B5EF4-FFF2-40B4-BE49-F238E27FC236}">
                <a16:creationId xmlns:a16="http://schemas.microsoft.com/office/drawing/2014/main" id="{1C780A92-611E-1EFF-7856-AE17B6539386}"/>
              </a:ext>
            </a:extLst>
          </xdr:cNvPr>
          <xdr:cNvSpPr txBox="1"/>
        </xdr:nvSpPr>
        <xdr:spPr>
          <a:xfrm>
            <a:off x="5625486" y="4177130"/>
            <a:ext cx="2633168"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SG" sz="1100" u="sng" kern="1000" spc="-10" baseline="0">
                <a:solidFill>
                  <a:schemeClr val="accent5">
                    <a:lumMod val="50000"/>
                  </a:schemeClr>
                </a:solidFill>
                <a:latin typeface="Arial" panose="020B0604020202020204" pitchFamily="34" charset="0"/>
                <a:cs typeface="Arial" panose="020B0604020202020204" pitchFamily="34" charset="0"/>
              </a:rPr>
              <a:t>GST InvoiceNow Requirement Queries</a:t>
            </a:r>
          </a:p>
        </xdr:txBody>
      </xdr:sp>
      <xdr:sp macro="" textlink="">
        <xdr:nvSpPr>
          <xdr:cNvPr id="5" name="TextBox 4">
            <a:extLst>
              <a:ext uri="{FF2B5EF4-FFF2-40B4-BE49-F238E27FC236}">
                <a16:creationId xmlns:a16="http://schemas.microsoft.com/office/drawing/2014/main" id="{42CA7387-61C0-A2F8-3BAA-4E1C78AF361D}"/>
              </a:ext>
            </a:extLst>
          </xdr:cNvPr>
          <xdr:cNvSpPr txBox="1"/>
        </xdr:nvSpPr>
        <xdr:spPr>
          <a:xfrm>
            <a:off x="1109970" y="4177905"/>
            <a:ext cx="4803879"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SG" sz="1100" kern="1100" spc="-10" baseline="0">
                <a:latin typeface="Arial" panose="020B0604020202020204" pitchFamily="34" charset="0"/>
                <a:cs typeface="Arial" panose="020B0604020202020204" pitchFamily="34" charset="0"/>
              </a:rPr>
              <a:t>If you require clarification, please submit your query using our online form:</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104770</xdr:colOff>
      <xdr:row>21</xdr:row>
      <xdr:rowOff>189257</xdr:rowOff>
    </xdr:from>
    <xdr:to>
      <xdr:col>3</xdr:col>
      <xdr:colOff>1623970</xdr:colOff>
      <xdr:row>24</xdr:row>
      <xdr:rowOff>172157</xdr:rowOff>
    </xdr:to>
    <xdr:sp macro="" textlink="">
      <xdr:nvSpPr>
        <xdr:cNvPr id="11" name="TextBox 9">
          <a:hlinkClick xmlns:r="http://schemas.openxmlformats.org/officeDocument/2006/relationships" r:id="rId1"/>
          <a:extLst>
            <a:ext uri="{FF2B5EF4-FFF2-40B4-BE49-F238E27FC236}">
              <a16:creationId xmlns:a16="http://schemas.microsoft.com/office/drawing/2014/main" id="{93606E41-F096-41E9-B66A-1E266C39EF50}"/>
            </a:ext>
          </a:extLst>
        </xdr:cNvPr>
        <xdr:cNvSpPr txBox="1"/>
      </xdr:nvSpPr>
      <xdr:spPr>
        <a:xfrm flipH="1">
          <a:off x="5049487" y="5514974"/>
          <a:ext cx="1519200" cy="554400"/>
        </a:xfrm>
        <a:prstGeom prst="flowChartTerminator">
          <a:avLst/>
        </a:prstGeom>
        <a:solidFill>
          <a:srgbClr val="33CCCC"/>
        </a:solidFill>
        <a:ln w="19050">
          <a:solidFill>
            <a:srgbClr val="000000"/>
          </a:solidFill>
        </a:ln>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400" b="1">
              <a:solidFill>
                <a:srgbClr val="000000"/>
              </a:solidFill>
              <a:latin typeface="Arial" panose="020B0604020202020204" pitchFamily="34" charset="0"/>
              <a:ea typeface="+mn-ea"/>
              <a:cs typeface="Arial" panose="020B0604020202020204" pitchFamily="34" charset="0"/>
            </a:rPr>
            <a:t>Back</a:t>
          </a:r>
        </a:p>
      </xdr:txBody>
    </xdr:sp>
    <xdr:clientData/>
  </xdr:twoCellAnchor>
  <xdr:twoCellAnchor>
    <xdr:from>
      <xdr:col>3</xdr:col>
      <xdr:colOff>1825900</xdr:colOff>
      <xdr:row>22</xdr:row>
      <xdr:rowOff>0</xdr:rowOff>
    </xdr:from>
    <xdr:to>
      <xdr:col>4</xdr:col>
      <xdr:colOff>1227619</xdr:colOff>
      <xdr:row>24</xdr:row>
      <xdr:rowOff>173400</xdr:rowOff>
    </xdr:to>
    <xdr:sp macro="" textlink="">
      <xdr:nvSpPr>
        <xdr:cNvPr id="2" name="TextBox 9">
          <a:hlinkClick xmlns:r="http://schemas.openxmlformats.org/officeDocument/2006/relationships" r:id="rId2"/>
          <a:extLst>
            <a:ext uri="{FF2B5EF4-FFF2-40B4-BE49-F238E27FC236}">
              <a16:creationId xmlns:a16="http://schemas.microsoft.com/office/drawing/2014/main" id="{9A4D273D-8BBA-4FDB-B193-C67CE68AF8BF}"/>
            </a:ext>
          </a:extLst>
        </xdr:cNvPr>
        <xdr:cNvSpPr txBox="1"/>
      </xdr:nvSpPr>
      <xdr:spPr>
        <a:xfrm flipH="1">
          <a:off x="6771573" y="5517173"/>
          <a:ext cx="1519200" cy="554400"/>
        </a:xfrm>
        <a:prstGeom prst="flowChartTerminator">
          <a:avLst/>
        </a:prstGeom>
        <a:solidFill>
          <a:srgbClr val="33CCCC"/>
        </a:solidFill>
        <a:ln w="19050">
          <a:solidFill>
            <a:srgbClr val="000000"/>
          </a:solidFill>
        </a:ln>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400" b="1">
              <a:solidFill>
                <a:srgbClr val="000000"/>
              </a:solidFill>
              <a:latin typeface="Arial" panose="020B0604020202020204" pitchFamily="34" charset="0"/>
              <a:ea typeface="+mn-ea"/>
              <a:cs typeface="Arial" panose="020B0604020202020204" pitchFamily="34" charset="0"/>
            </a:rPr>
            <a:t>Next</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24</xdr:row>
      <xdr:rowOff>0</xdr:rowOff>
    </xdr:from>
    <xdr:to>
      <xdr:col>2</xdr:col>
      <xdr:colOff>1059997</xdr:colOff>
      <xdr:row>27</xdr:row>
      <xdr:rowOff>453</xdr:rowOff>
    </xdr:to>
    <xdr:sp macro="" textlink="">
      <xdr:nvSpPr>
        <xdr:cNvPr id="4" name="TextBox 9">
          <a:hlinkClick xmlns:r="http://schemas.openxmlformats.org/officeDocument/2006/relationships" r:id="rId1"/>
          <a:extLst>
            <a:ext uri="{FF2B5EF4-FFF2-40B4-BE49-F238E27FC236}">
              <a16:creationId xmlns:a16="http://schemas.microsoft.com/office/drawing/2014/main" id="{EE87F990-BF30-4B43-A6FC-7838F4CADD63}"/>
            </a:ext>
          </a:extLst>
        </xdr:cNvPr>
        <xdr:cNvSpPr txBox="1"/>
      </xdr:nvSpPr>
      <xdr:spPr>
        <a:xfrm flipH="1">
          <a:off x="179294" y="4437529"/>
          <a:ext cx="1513088" cy="565603"/>
        </a:xfrm>
        <a:prstGeom prst="flowChartTerminator">
          <a:avLst/>
        </a:prstGeom>
        <a:solidFill>
          <a:srgbClr val="33CCCC"/>
        </a:solidFill>
        <a:ln w="19050">
          <a:solidFill>
            <a:srgbClr val="000000"/>
          </a:solidFill>
        </a:ln>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100" b="1">
              <a:solidFill>
                <a:srgbClr val="000000"/>
              </a:solidFill>
              <a:latin typeface="Arial" panose="020B0604020202020204" pitchFamily="34" charset="0"/>
              <a:ea typeface="+mn-ea"/>
              <a:cs typeface="Arial" panose="020B0604020202020204" pitchFamily="34" charset="0"/>
            </a:rPr>
            <a:t>Back</a:t>
          </a:r>
        </a:p>
      </xdr:txBody>
    </xdr:sp>
    <xdr:clientData/>
  </xdr:twoCellAnchor>
  <xdr:twoCellAnchor editAs="absolute">
    <xdr:from>
      <xdr:col>2</xdr:col>
      <xdr:colOff>1265108</xdr:colOff>
      <xdr:row>24</xdr:row>
      <xdr:rowOff>0</xdr:rowOff>
    </xdr:from>
    <xdr:to>
      <xdr:col>4</xdr:col>
      <xdr:colOff>426217</xdr:colOff>
      <xdr:row>27</xdr:row>
      <xdr:rowOff>453</xdr:rowOff>
    </xdr:to>
    <xdr:sp macro="" textlink="">
      <xdr:nvSpPr>
        <xdr:cNvPr id="5" name="TextBox 9">
          <a:hlinkClick xmlns:r="http://schemas.openxmlformats.org/officeDocument/2006/relationships" r:id="rId2"/>
          <a:extLst>
            <a:ext uri="{FF2B5EF4-FFF2-40B4-BE49-F238E27FC236}">
              <a16:creationId xmlns:a16="http://schemas.microsoft.com/office/drawing/2014/main" id="{55A3DDC7-7F28-4DA7-817F-B5D9845A1A40}"/>
            </a:ext>
          </a:extLst>
        </xdr:cNvPr>
        <xdr:cNvSpPr txBox="1"/>
      </xdr:nvSpPr>
      <xdr:spPr>
        <a:xfrm flipH="1">
          <a:off x="1910193" y="4437529"/>
          <a:ext cx="1519200" cy="565603"/>
        </a:xfrm>
        <a:prstGeom prst="flowChartTerminator">
          <a:avLst/>
        </a:prstGeom>
        <a:solidFill>
          <a:srgbClr val="33CCCC"/>
        </a:solidFill>
        <a:ln w="19050">
          <a:solidFill>
            <a:srgbClr val="000000"/>
          </a:solidFill>
        </a:ln>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100" b="1">
              <a:solidFill>
                <a:srgbClr val="000000"/>
              </a:solidFill>
              <a:latin typeface="Arial" panose="020B0604020202020204" pitchFamily="34" charset="0"/>
              <a:ea typeface="+mn-ea"/>
              <a:cs typeface="Arial" panose="020B0604020202020204" pitchFamily="34" charset="0"/>
            </a:rPr>
            <a:t>Next</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6073</xdr:colOff>
      <xdr:row>38</xdr:row>
      <xdr:rowOff>0</xdr:rowOff>
    </xdr:from>
    <xdr:to>
      <xdr:col>2</xdr:col>
      <xdr:colOff>938175</xdr:colOff>
      <xdr:row>40</xdr:row>
      <xdr:rowOff>173400</xdr:rowOff>
    </xdr:to>
    <xdr:sp macro="" textlink="">
      <xdr:nvSpPr>
        <xdr:cNvPr id="4" name="TextBox 3">
          <a:hlinkClick xmlns:r="http://schemas.openxmlformats.org/officeDocument/2006/relationships" r:id="rId1"/>
          <a:extLst>
            <a:ext uri="{FF2B5EF4-FFF2-40B4-BE49-F238E27FC236}">
              <a16:creationId xmlns:a16="http://schemas.microsoft.com/office/drawing/2014/main" id="{E7CD6ACE-BEC3-453C-9E13-4D0A63C63AD6}"/>
            </a:ext>
          </a:extLst>
        </xdr:cNvPr>
        <xdr:cNvSpPr txBox="1"/>
      </xdr:nvSpPr>
      <xdr:spPr>
        <a:xfrm flipH="1">
          <a:off x="112059" y="7014882"/>
          <a:ext cx="1520881" cy="554400"/>
        </a:xfrm>
        <a:prstGeom prst="flowChartTerminator">
          <a:avLst/>
        </a:prstGeom>
        <a:solidFill>
          <a:srgbClr val="33CCCC"/>
        </a:solidFill>
        <a:ln w="19050">
          <a:solidFill>
            <a:srgbClr val="000000"/>
          </a:solidFill>
        </a:ln>
      </xdr:spPr>
      <xdr:style>
        <a:lnRef idx="1">
          <a:schemeClr val="accent1"/>
        </a:lnRef>
        <a:fillRef idx="2">
          <a:schemeClr val="accent1"/>
        </a:fillRef>
        <a:effectRef idx="1">
          <a:schemeClr val="accent1"/>
        </a:effectRef>
        <a:fontRef idx="minor">
          <a:schemeClr val="tx1"/>
        </a:fontRef>
      </xdr:style>
      <xdr:txBody>
        <a:bodyPr vertOverflow="clip" horzOverflow="clip" wrap="square" anchor="ctr"/>
        <a:lstStyle/>
        <a:p>
          <a:pPr marL="0" indent="0" algn="ctr">
            <a:lnSpc>
              <a:spcPts val="1100"/>
            </a:lnSpc>
          </a:pPr>
          <a:r>
            <a:rPr lang="en-SG" sz="1100" b="1">
              <a:solidFill>
                <a:srgbClr val="000000"/>
              </a:solidFill>
              <a:latin typeface="Arial" panose="020B0604020202020204" pitchFamily="34" charset="0"/>
              <a:ea typeface="+mn-ea"/>
              <a:cs typeface="Arial" panose="020B0604020202020204" pitchFamily="34" charset="0"/>
            </a:rPr>
            <a:t>Back</a:t>
          </a:r>
        </a:p>
      </xdr:txBody>
    </xdr:sp>
    <xdr:clientData/>
  </xdr:twoCellAnchor>
</xdr:wsDr>
</file>

<file path=xl/persons/person.xml><?xml version="1.0" encoding="utf-8"?>
<personList xmlns="http://schemas.microsoft.com/office/spreadsheetml/2018/threadedcomments" xmlns:x="http://schemas.openxmlformats.org/spreadsheetml/2006/main">
  <person displayName="Cheryl ONG (IRAS)" id="{F0848330-5733-4EFE-AF35-F90EDD4AF5D4}" userId="S::Cheryl_ONG@iras.gov.sg::c56b50b9-73e7-4d6a-adf3-3bd1bf69342d" providerId="AD"/>
  <person displayName="Jayden ONG (IRAS)" id="{E2F6D37A-3EB4-4AC4-BDCD-8881B853D704}" userId="S::Jayden_ONG@iras.gov.sg::6b758bec-bc83-4b18-9532-e34abd65abe9"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22" dT="2026-02-09T08:28:07.57" personId="{F0848330-5733-4EFE-AF35-F90EDD4AF5D4}" id="{D35F3DF9-473A-4C40-ABEC-E2360E13130C}">
    <text>Better to make this a drop down otherwise TP might not understand what we mean</text>
  </threadedComment>
  <threadedComment ref="O22" dT="2026-02-09T10:01:05.60" personId="{E2F6D37A-3EB4-4AC4-BDCD-8881B853D704}" id="{BDA55102-5BAD-482F-9D86-DABD8779DF3D}" parentId="{D35F3DF9-473A-4C40-ABEC-E2360E13130C}">
    <text>This number is automatically populated based on TP’s indication of:
1. GST registration date in “Basic info” tab
2. GST accounting periods in cell D8
Can provide explanation / examples to aid TP’s understanding of what we mean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21C7-6FD9-4EC5-A64B-72A1EBC4F021}">
  <dimension ref="A1:G18"/>
  <sheetViews>
    <sheetView showGridLines="0" tabSelected="1" zoomScaleNormal="100" workbookViewId="0">
      <selection activeCell="E12" sqref="E12"/>
    </sheetView>
  </sheetViews>
  <sheetFormatPr defaultColWidth="0" defaultRowHeight="14.5" zeroHeight="1" x14ac:dyDescent="0.35"/>
  <cols>
    <col min="1" max="1" width="9.1796875" customWidth="1"/>
    <col min="2" max="4" width="2.81640625" customWidth="1"/>
    <col min="5" max="5" width="135.26953125" customWidth="1"/>
    <col min="6" max="6" width="2.81640625" customWidth="1"/>
    <col min="7" max="7" width="30.1796875" customWidth="1"/>
    <col min="8" max="16384" width="9.1796875" hidden="1"/>
  </cols>
  <sheetData>
    <row r="1" spans="2:7" x14ac:dyDescent="0.35"/>
    <row r="2" spans="2:7" ht="51.75" customHeight="1" x14ac:dyDescent="0.35">
      <c r="B2" s="127" t="s">
        <v>77</v>
      </c>
      <c r="C2" s="128"/>
      <c r="D2" s="128"/>
      <c r="E2" s="128"/>
      <c r="F2" s="128"/>
    </row>
    <row r="3" spans="2:7" x14ac:dyDescent="0.35">
      <c r="B3" s="1"/>
      <c r="C3" s="1"/>
      <c r="D3" s="1"/>
      <c r="E3" s="1"/>
      <c r="G3" s="98" t="s">
        <v>0</v>
      </c>
    </row>
    <row r="4" spans="2:7" x14ac:dyDescent="0.35">
      <c r="B4" s="1"/>
      <c r="C4" s="99">
        <v>1</v>
      </c>
      <c r="D4" s="99"/>
      <c r="E4" s="100" t="s">
        <v>78</v>
      </c>
    </row>
    <row r="5" spans="2:7" x14ac:dyDescent="0.35">
      <c r="B5" s="1"/>
      <c r="C5" s="99"/>
      <c r="D5" s="99"/>
      <c r="E5" s="100"/>
    </row>
    <row r="6" spans="2:7" ht="42" x14ac:dyDescent="0.35">
      <c r="B6" s="1"/>
      <c r="C6" s="99">
        <v>2</v>
      </c>
      <c r="D6" s="99"/>
      <c r="E6" s="100" t="s">
        <v>1</v>
      </c>
    </row>
    <row r="7" spans="2:7" x14ac:dyDescent="0.35">
      <c r="B7" s="1"/>
    </row>
    <row r="8" spans="2:7" ht="75.650000000000006" customHeight="1" x14ac:dyDescent="0.35">
      <c r="B8" s="1"/>
      <c r="C8" s="99">
        <v>3</v>
      </c>
      <c r="D8" s="99"/>
      <c r="E8" s="100" t="s">
        <v>74</v>
      </c>
    </row>
    <row r="9" spans="2:7" x14ac:dyDescent="0.35">
      <c r="B9" s="1"/>
      <c r="C9" s="99"/>
      <c r="D9" s="99"/>
      <c r="E9" s="100"/>
    </row>
    <row r="10" spans="2:7" ht="84" x14ac:dyDescent="0.35">
      <c r="B10" s="1"/>
      <c r="C10" s="99">
        <v>4</v>
      </c>
      <c r="D10" s="99"/>
      <c r="E10" s="100" t="s">
        <v>79</v>
      </c>
    </row>
    <row r="11" spans="2:7" x14ac:dyDescent="0.35">
      <c r="B11" s="1"/>
      <c r="C11" s="99"/>
      <c r="D11" s="99"/>
      <c r="E11" s="100"/>
    </row>
    <row r="12" spans="2:7" ht="84" x14ac:dyDescent="0.35">
      <c r="B12" s="1"/>
      <c r="C12" s="99">
        <v>5</v>
      </c>
      <c r="D12" s="99"/>
      <c r="E12" s="100" t="s">
        <v>75</v>
      </c>
    </row>
    <row r="13" spans="2:7" x14ac:dyDescent="0.35">
      <c r="B13" s="1"/>
    </row>
    <row r="14" spans="2:7" x14ac:dyDescent="0.35">
      <c r="B14" s="1"/>
      <c r="C14" s="99">
        <v>6</v>
      </c>
      <c r="E14" s="101" t="s">
        <v>2</v>
      </c>
    </row>
    <row r="15" spans="2:7" x14ac:dyDescent="0.35">
      <c r="B15" s="1"/>
    </row>
    <row r="16" spans="2:7" x14ac:dyDescent="0.35">
      <c r="B16" s="1"/>
    </row>
    <row r="17" spans="2:5" x14ac:dyDescent="0.35">
      <c r="B17" s="1"/>
    </row>
    <row r="18" spans="2:5" hidden="1" x14ac:dyDescent="0.35">
      <c r="B18" s="1"/>
      <c r="C18" s="99"/>
      <c r="D18" s="99"/>
      <c r="E18" s="100"/>
    </row>
  </sheetData>
  <sheetProtection algorithmName="SHA-512" hashValue="vkKGEpNF3ExxxYgM1peOUWDUpewtO3WZcrtT9KSpdsZXQfk3ojic+rclOCX3SFn174oa623CoI3AbYjCXLbDsQ==" saltValue="/ozSaLCRHHP42dqIyO8edw==" spinCount="100000" sheet="1" objects="1" selectLockedCells="1" selectUnlockedCells="1"/>
  <mergeCells count="1">
    <mergeCell ref="B2:F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B972-E560-414B-947C-172AEEC4CF67}">
  <dimension ref="A1:P82"/>
  <sheetViews>
    <sheetView showGridLines="0" zoomScaleNormal="100" workbookViewId="0">
      <selection activeCell="C5" sqref="C5:E5"/>
    </sheetView>
  </sheetViews>
  <sheetFormatPr defaultColWidth="0" defaultRowHeight="14.5" zeroHeight="1" x14ac:dyDescent="0.35"/>
  <cols>
    <col min="1" max="1" width="2.7265625" style="1" customWidth="1"/>
    <col min="2" max="2" width="48.54296875" style="1" customWidth="1"/>
    <col min="3" max="3" width="22.81640625" style="1" customWidth="1"/>
    <col min="4" max="4" width="31.7265625" style="1" customWidth="1"/>
    <col min="5" max="5" width="18.81640625" style="1" customWidth="1"/>
    <col min="6" max="6" width="2.7265625" style="2" customWidth="1"/>
    <col min="7" max="7" width="22.81640625" style="2" hidden="1" customWidth="1"/>
    <col min="8" max="12" width="18.453125" style="2" hidden="1" customWidth="1"/>
    <col min="13" max="13" width="18.453125" style="1" hidden="1" customWidth="1"/>
    <col min="14" max="14" width="22.54296875" style="1" hidden="1" customWidth="1"/>
    <col min="15" max="16" width="18.453125" style="1" hidden="1" customWidth="1"/>
    <col min="17" max="16384" width="9.1796875" hidden="1"/>
  </cols>
  <sheetData>
    <row r="1" spans="1:15" ht="5.15" customHeight="1" x14ac:dyDescent="0.35">
      <c r="A1" s="18"/>
      <c r="B1" s="19"/>
      <c r="C1" s="19"/>
      <c r="D1" s="19"/>
      <c r="E1" s="19"/>
    </row>
    <row r="2" spans="1:15" ht="15" customHeight="1" x14ac:dyDescent="0.35">
      <c r="A2" s="20"/>
      <c r="B2" s="139" t="s">
        <v>3</v>
      </c>
      <c r="C2" s="139"/>
      <c r="D2" s="139"/>
      <c r="E2" s="139"/>
      <c r="H2" s="2" t="s">
        <v>4</v>
      </c>
      <c r="I2" s="2" t="s">
        <v>5</v>
      </c>
    </row>
    <row r="3" spans="1:15" ht="15" customHeight="1" x14ac:dyDescent="0.35">
      <c r="A3" s="20"/>
      <c r="B3" s="139"/>
      <c r="C3" s="139"/>
      <c r="D3" s="139"/>
      <c r="E3" s="139"/>
    </row>
    <row r="4" spans="1:15" x14ac:dyDescent="0.35">
      <c r="A4" s="20"/>
    </row>
    <row r="5" spans="1:15" x14ac:dyDescent="0.35">
      <c r="A5" s="20"/>
      <c r="B5" s="23" t="s">
        <v>6</v>
      </c>
      <c r="C5" s="129"/>
      <c r="D5" s="129"/>
      <c r="E5" s="129"/>
      <c r="H5" s="2" t="s">
        <v>7</v>
      </c>
    </row>
    <row r="6" spans="1:15" x14ac:dyDescent="0.35">
      <c r="A6" s="20"/>
      <c r="B6" s="23" t="s">
        <v>8</v>
      </c>
      <c r="C6" s="130"/>
      <c r="D6" s="130"/>
      <c r="E6" s="130"/>
      <c r="H6" s="2" t="s">
        <v>9</v>
      </c>
    </row>
    <row r="7" spans="1:15" x14ac:dyDescent="0.35">
      <c r="A7" s="20"/>
      <c r="H7" s="2" t="s">
        <v>10</v>
      </c>
    </row>
    <row r="8" spans="1:15" ht="105" customHeight="1" x14ac:dyDescent="0.35">
      <c r="A8" s="20"/>
      <c r="B8" s="137" t="s">
        <v>11</v>
      </c>
      <c r="C8" s="138"/>
      <c r="D8" s="138"/>
      <c r="E8" s="138"/>
      <c r="H8" s="108"/>
    </row>
    <row r="9" spans="1:15" x14ac:dyDescent="0.35">
      <c r="A9" s="20"/>
      <c r="B9" s="22" t="s">
        <v>12</v>
      </c>
      <c r="C9" s="131"/>
      <c r="D9" s="131"/>
      <c r="E9" s="131"/>
      <c r="H9" s="108"/>
    </row>
    <row r="10" spans="1:15" x14ac:dyDescent="0.35">
      <c r="A10" s="20"/>
      <c r="B10" s="22" t="s">
        <v>13</v>
      </c>
      <c r="C10" s="131"/>
      <c r="D10" s="131"/>
      <c r="E10" s="131"/>
      <c r="H10" s="24"/>
      <c r="I10" s="24"/>
      <c r="J10" s="24"/>
    </row>
    <row r="11" spans="1:15" x14ac:dyDescent="0.35">
      <c r="A11" s="20"/>
      <c r="B11" s="36" t="s">
        <v>14</v>
      </c>
      <c r="C11" s="132"/>
      <c r="D11" s="132"/>
      <c r="E11" s="132"/>
      <c r="H11" s="134" t="s">
        <v>7</v>
      </c>
      <c r="I11" s="135"/>
      <c r="J11" s="134" t="s">
        <v>9</v>
      </c>
      <c r="K11" s="135"/>
      <c r="L11" s="134" t="s">
        <v>10</v>
      </c>
      <c r="M11" s="135"/>
      <c r="O11" s="109"/>
    </row>
    <row r="12" spans="1:15" x14ac:dyDescent="0.35">
      <c r="A12" s="20"/>
      <c r="H12" s="31">
        <v>92</v>
      </c>
      <c r="I12" s="32">
        <v>45596</v>
      </c>
      <c r="J12" s="31">
        <v>32964</v>
      </c>
      <c r="K12" s="32">
        <v>45626</v>
      </c>
      <c r="L12" s="31">
        <v>32964</v>
      </c>
      <c r="M12" s="32">
        <v>45657</v>
      </c>
      <c r="N12" s="2"/>
      <c r="O12" s="109"/>
    </row>
    <row r="13" spans="1:15" ht="40" customHeight="1" x14ac:dyDescent="0.35">
      <c r="A13" s="71" cm="1">
        <f t="array" ref="A13">_xlfn.IFS(ISBLANK(C10),0,
AND(C10="Quarterly",ISBLANK(C11)),0,
AND(C10="Quarterly",ISTEXT(C11)),O49,
C10="Monthly",O49)</f>
        <v>0</v>
      </c>
      <c r="B13" s="126" t="s">
        <v>15</v>
      </c>
      <c r="C13" s="97" t="s">
        <v>16</v>
      </c>
      <c r="D13" s="140" t="str">
        <f>IF(OR(AND(C10="monthly",O49=0),AND(C10="quarterly",ISTEXT(C11),O49=0)),I2,"")</f>
        <v/>
      </c>
      <c r="E13" s="141"/>
      <c r="H13" s="31">
        <v>45597</v>
      </c>
      <c r="I13" s="32">
        <v>45688</v>
      </c>
      <c r="J13" s="31">
        <v>45627</v>
      </c>
      <c r="K13" s="32">
        <v>45716</v>
      </c>
      <c r="L13" s="31">
        <v>45658</v>
      </c>
      <c r="M13" s="32">
        <v>45747</v>
      </c>
      <c r="N13" s="2"/>
      <c r="O13" s="109"/>
    </row>
    <row r="14" spans="1:15" x14ac:dyDescent="0.35">
      <c r="A14" s="71" cm="1">
        <f t="array" ref="A14">_xlfn.LET(_xlpm.NoOfRet,
_xlfn.IFS(ISBLANK(C10),0,
AND(C10="Quarterly",ISBLANK(C11)),0,
AND(C10="Quarterly",ISTEXT(C11)),O49,
C10="Monthly",O49),
IF(_xlpm.NoOfRet&lt;0,0,_xlpm.NoOfRet))</f>
        <v>0</v>
      </c>
      <c r="B14" s="125" t="str" cm="1">
        <f t="array" ref="B14">_xlfn.IFS(ISBLANK(C10),"0",
AND(C10="Quarterly",ISBLANK('Basic Information'!C11)),"0",
AND(C10="Quarterly",ISTEXT(C11)),_xlfn._xlws.FILTER(I51:I54,H51:H54&lt;='Basic Information'!O22),
C10="Monthly",_xlfn._xlws.FILTER($I$51:$I$62,$H$51:$H$62&lt;='Basic Information'!O33))</f>
        <v>0</v>
      </c>
      <c r="C14" s="7"/>
      <c r="D14" s="140"/>
      <c r="E14" s="141"/>
      <c r="H14" s="31">
        <v>45689</v>
      </c>
      <c r="I14" s="32">
        <v>45777</v>
      </c>
      <c r="J14" s="31">
        <v>45717</v>
      </c>
      <c r="K14" s="32">
        <v>45808</v>
      </c>
      <c r="L14" s="31">
        <v>45748</v>
      </c>
      <c r="M14" s="32">
        <v>45838</v>
      </c>
      <c r="N14" s="2"/>
    </row>
    <row r="15" spans="1:15" x14ac:dyDescent="0.35">
      <c r="A15" s="71">
        <f t="shared" ref="A15:A25" si="0">IF((A14-1)&lt;0,0,(A14-1))</f>
        <v>0</v>
      </c>
      <c r="B15" s="42"/>
      <c r="C15" s="7"/>
      <c r="D15" s="140"/>
      <c r="E15" s="141"/>
      <c r="H15" s="31">
        <v>45778</v>
      </c>
      <c r="I15" s="32">
        <v>45869</v>
      </c>
      <c r="J15" s="31">
        <v>45809</v>
      </c>
      <c r="K15" s="32">
        <v>45900</v>
      </c>
      <c r="L15" s="31">
        <v>45839</v>
      </c>
      <c r="M15" s="32">
        <v>45930</v>
      </c>
      <c r="N15" s="2"/>
    </row>
    <row r="16" spans="1:15" x14ac:dyDescent="0.35">
      <c r="A16" s="71">
        <f t="shared" si="0"/>
        <v>0</v>
      </c>
      <c r="B16" s="42"/>
      <c r="C16" s="7"/>
      <c r="D16" s="140"/>
      <c r="E16" s="141"/>
      <c r="H16" s="31">
        <v>45870</v>
      </c>
      <c r="I16" s="32">
        <v>45961</v>
      </c>
      <c r="J16" s="31">
        <v>45901</v>
      </c>
      <c r="K16" s="32">
        <v>45991</v>
      </c>
      <c r="L16" s="31">
        <v>45931</v>
      </c>
      <c r="M16" s="32">
        <v>46022</v>
      </c>
      <c r="N16" s="2"/>
    </row>
    <row r="17" spans="1:15" x14ac:dyDescent="0.35">
      <c r="A17" s="71">
        <f t="shared" si="0"/>
        <v>0</v>
      </c>
      <c r="B17" s="42"/>
      <c r="C17" s="7"/>
      <c r="D17" s="140"/>
      <c r="E17" s="141"/>
      <c r="H17" s="33">
        <v>45962</v>
      </c>
      <c r="I17" s="34" t="s">
        <v>17</v>
      </c>
      <c r="J17" s="35">
        <v>45992</v>
      </c>
      <c r="K17" s="34" t="s">
        <v>17</v>
      </c>
      <c r="L17" s="35">
        <v>46023</v>
      </c>
      <c r="M17" s="34" t="s">
        <v>17</v>
      </c>
      <c r="N17" s="2"/>
    </row>
    <row r="18" spans="1:15" x14ac:dyDescent="0.35">
      <c r="A18" s="71">
        <f t="shared" si="0"/>
        <v>0</v>
      </c>
      <c r="B18" s="42"/>
      <c r="C18" s="7"/>
      <c r="D18" s="140"/>
      <c r="E18" s="141"/>
      <c r="N18" s="2"/>
    </row>
    <row r="19" spans="1:15" x14ac:dyDescent="0.35">
      <c r="A19" s="71">
        <f t="shared" si="0"/>
        <v>0</v>
      </c>
      <c r="B19" s="42"/>
      <c r="C19" s="7"/>
      <c r="D19" s="140"/>
      <c r="E19" s="141"/>
      <c r="H19" s="40" t="s">
        <v>18</v>
      </c>
      <c r="I19" s="8" t="s">
        <v>19</v>
      </c>
      <c r="J19" s="8" t="s">
        <v>20</v>
      </c>
      <c r="K19" s="38" t="s">
        <v>18</v>
      </c>
      <c r="N19" s="2"/>
    </row>
    <row r="20" spans="1:15" x14ac:dyDescent="0.35">
      <c r="A20" s="71">
        <f t="shared" si="0"/>
        <v>0</v>
      </c>
      <c r="B20" s="42"/>
      <c r="C20" s="7"/>
      <c r="D20" s="140"/>
      <c r="E20" s="141"/>
      <c r="H20" s="15" t="s">
        <v>21</v>
      </c>
      <c r="I20" s="5">
        <f>'Basic Information'!C9</f>
        <v>0</v>
      </c>
      <c r="J20" s="5" cm="1">
        <f t="array" ref="J20">IFERROR(_xlfn.XLOOKUP(1,($I$20&gt;=$I$23:$I$27)*($I$20&lt;=$J$23:$J$27),$J$23:$J$27),"")</f>
        <v>0</v>
      </c>
      <c r="K20" s="38" t="s">
        <v>18</v>
      </c>
    </row>
    <row r="21" spans="1:15" x14ac:dyDescent="0.35">
      <c r="A21" s="71">
        <f t="shared" si="0"/>
        <v>0</v>
      </c>
      <c r="B21" s="42"/>
      <c r="C21" s="7"/>
      <c r="D21" s="140"/>
      <c r="E21" s="141"/>
      <c r="H21" s="39" t="s">
        <v>18</v>
      </c>
      <c r="I21" s="40" t="s">
        <v>18</v>
      </c>
      <c r="J21" s="40" t="s">
        <v>18</v>
      </c>
      <c r="K21" s="40" t="s">
        <v>18</v>
      </c>
    </row>
    <row r="22" spans="1:15" x14ac:dyDescent="0.35">
      <c r="A22" s="71">
        <f t="shared" si="0"/>
        <v>0</v>
      </c>
      <c r="B22" s="42"/>
      <c r="C22" s="7"/>
      <c r="H22" s="14" t="s">
        <v>22</v>
      </c>
      <c r="I22" s="14" t="s">
        <v>23</v>
      </c>
      <c r="J22" s="14" t="s">
        <v>24</v>
      </c>
      <c r="K22" s="87" t="s">
        <v>25</v>
      </c>
      <c r="L22" s="89" t="s">
        <v>26</v>
      </c>
      <c r="N22" s="15" t="s">
        <v>27</v>
      </c>
      <c r="O22" s="16" cm="1">
        <f t="array" ref="O22">IFERROR(_xlfn.XLOOKUP(1,($I$20&gt;=$I$23:$I$28)*($I$20&lt;=$J$23:$J$28),$H$23:$H$28),0)</f>
        <v>4</v>
      </c>
    </row>
    <row r="23" spans="1:15" x14ac:dyDescent="0.35">
      <c r="A23" s="71">
        <f t="shared" si="0"/>
        <v>0</v>
      </c>
      <c r="B23" s="42"/>
      <c r="C23" s="7"/>
      <c r="H23" s="15">
        <v>4</v>
      </c>
      <c r="I23" s="5" t="e" cm="1">
        <f t="array" ref="I23">_xlfn.IFS('Basic Information'!$C$11=H11,$H$12:$I$17,
'Basic Information'!$C$11=J11,$J$12:$K$17,
'Basic Information'!$C$11=L11,$L$12:$M$17)</f>
        <v>#N/A</v>
      </c>
      <c r="J23" s="5"/>
      <c r="K23" s="88" t="s">
        <v>28</v>
      </c>
      <c r="L23" s="27"/>
      <c r="N23" s="15" t="s">
        <v>29</v>
      </c>
      <c r="O23" s="16" t="str">
        <f>IF(C9-I24&gt;0,"No","Yes")</f>
        <v>Yes</v>
      </c>
    </row>
    <row r="24" spans="1:15" x14ac:dyDescent="0.35">
      <c r="A24" s="71">
        <f t="shared" si="0"/>
        <v>0</v>
      </c>
      <c r="B24" s="42"/>
      <c r="C24" s="7"/>
      <c r="H24" s="15">
        <v>4</v>
      </c>
      <c r="I24" s="5"/>
      <c r="J24" s="5"/>
      <c r="K24" s="88" t="str">
        <f>_xlfn.LET(_xlpm.FileStatus,_xlfn.XLOOKUP(TEXT(I24,"mmm yyyy")&amp;" to "&amp;TEXT(J24,"mmm yyyy"),'Basic Information'!$B$14:$B$17,'Basic Information'!$C$14:$C$17),
IFERROR(IF(_xlpm.FileStatus=0,"No",_xlpm.FileStatus),"0"))</f>
        <v>0</v>
      </c>
      <c r="L24" s="91">
        <f>_xlfn.LET(_xlpm.GSTRegDate,$C$9,
IF(_xlfn.DAYS(_xlpm.GSTRegDate,I24)&gt;0,_xlfn.DAYS(J24,_xlpm.GSTRegDate)+1,
_xlfn.DAYS(J24,I24)+1
))</f>
        <v>1</v>
      </c>
      <c r="N24" s="15" t="s">
        <v>30</v>
      </c>
      <c r="O24" s="16" t="str">
        <f>IF(C10="Quarterly",COUNTIF($C$14:$C$17,"Yes"),"0")</f>
        <v>0</v>
      </c>
    </row>
    <row r="25" spans="1:15" x14ac:dyDescent="0.35">
      <c r="A25" s="71">
        <f t="shared" si="0"/>
        <v>0</v>
      </c>
      <c r="B25" s="42"/>
      <c r="C25" s="7"/>
      <c r="H25" s="15">
        <v>3</v>
      </c>
      <c r="I25" s="5"/>
      <c r="J25" s="5"/>
      <c r="K25" s="88" t="str">
        <f>_xlfn.LET(_xlpm.FileStatus,_xlfn.XLOOKUP(TEXT(I25,"mmm yyyy")&amp;" to "&amp;TEXT(J25,"mmm yyyy"),'Basic Information'!$B$14:$B$17,'Basic Information'!$C$14:$C$17),
IFERROR(IF(_xlpm.FileStatus=0,"No",_xlpm.FileStatus),"0"))</f>
        <v>0</v>
      </c>
      <c r="L25" s="91">
        <f t="shared" ref="L25:L27" si="1">_xlfn.LET(_xlpm.GSTRegDate,$C$9,
IF(_xlfn.DAYS(_xlpm.GSTRegDate,I25)&gt;0,_xlfn.DAYS(J25,_xlpm.GSTRegDate)+1,
_xlfn.DAYS(J25,I25)+1
))</f>
        <v>1</v>
      </c>
      <c r="N25" s="15" t="s">
        <v>31</v>
      </c>
      <c r="O25" s="16" t="str">
        <f>IF(OR($O$23="No"),"Yes","No")</f>
        <v>No</v>
      </c>
    </row>
    <row r="26" spans="1:15" ht="15" customHeight="1" x14ac:dyDescent="0.35">
      <c r="A26" s="20"/>
      <c r="H26" s="15">
        <v>2</v>
      </c>
      <c r="I26" s="5"/>
      <c r="J26" s="5"/>
      <c r="K26" s="88" t="str">
        <f>_xlfn.LET(_xlpm.FileStatus,_xlfn.XLOOKUP(TEXT(I26,"mmm yyyy")&amp;" to "&amp;TEXT(J26,"mmm yyyy"),'Basic Information'!$B$14:$B$17,'Basic Information'!$C$14:$C$17),
IFERROR(IF(_xlpm.FileStatus=0,"No",_xlpm.FileStatus),"0"))</f>
        <v>0</v>
      </c>
      <c r="L26" s="91">
        <f t="shared" si="1"/>
        <v>1</v>
      </c>
      <c r="M26" s="2"/>
      <c r="N26" s="27" t="s">
        <v>32</v>
      </c>
      <c r="O26" s="41" t="str">
        <f>IF(O25="yes",SUMIF((L24:L27),"&gt;=0",L24:L27),"")</f>
        <v/>
      </c>
    </row>
    <row r="27" spans="1:15" ht="15.75" hidden="1" customHeight="1" x14ac:dyDescent="0.35">
      <c r="H27" s="15">
        <v>1</v>
      </c>
      <c r="I27" s="5"/>
      <c r="J27" s="5"/>
      <c r="K27" s="88" t="str">
        <f>_xlfn.LET(_xlpm.FileStatus,_xlfn.XLOOKUP(TEXT(I27,"mmm yyyy")&amp;" to "&amp;TEXT(J27,"mmm yyyy"),'Basic Information'!$B$14:$B$17,'Basic Information'!$C$14:$C$17),
IFERROR(IF(_xlpm.FileStatus=0,"No",_xlpm.FileStatus),"0"))</f>
        <v>0</v>
      </c>
      <c r="L27" s="91">
        <f t="shared" si="1"/>
        <v>1</v>
      </c>
      <c r="N27" s="2"/>
    </row>
    <row r="28" spans="1:15" hidden="1" x14ac:dyDescent="0.35">
      <c r="H28" s="15">
        <v>0</v>
      </c>
      <c r="I28" s="5"/>
      <c r="J28" s="5"/>
      <c r="K28" s="88" t="s">
        <v>28</v>
      </c>
      <c r="L28" s="27"/>
      <c r="M28" s="2"/>
      <c r="N28" s="2"/>
    </row>
    <row r="29" spans="1:15" ht="30" hidden="1" customHeight="1" x14ac:dyDescent="0.35">
      <c r="M29" s="2"/>
      <c r="N29" s="2"/>
    </row>
    <row r="30" spans="1:15" ht="21" hidden="1" customHeight="1" x14ac:dyDescent="0.35">
      <c r="H30" s="37" t="s">
        <v>18</v>
      </c>
      <c r="I30" s="8" t="s">
        <v>19</v>
      </c>
      <c r="J30" s="8" t="s">
        <v>20</v>
      </c>
      <c r="K30" s="38" t="s">
        <v>18</v>
      </c>
      <c r="M30" s="2"/>
      <c r="N30" s="2"/>
    </row>
    <row r="31" spans="1:15" hidden="1" x14ac:dyDescent="0.35">
      <c r="H31" s="26" t="str">
        <f>H20</f>
        <v>First return</v>
      </c>
      <c r="I31" s="5">
        <f>'Basic Information'!C9</f>
        <v>0</v>
      </c>
      <c r="J31" s="5" t="str" cm="1">
        <f t="array" ref="J31">IFERROR(_xlfn.XLOOKUP(1,($I$31&gt;=$I$34:$I$47)*($I$31&lt;=$J$34:$J$47),$J$34:$J$47),"")</f>
        <v/>
      </c>
      <c r="K31" s="38" t="s">
        <v>18</v>
      </c>
      <c r="M31" s="2"/>
      <c r="N31" s="2"/>
    </row>
    <row r="32" spans="1:15" hidden="1" x14ac:dyDescent="0.35">
      <c r="H32" s="38" t="s">
        <v>18</v>
      </c>
      <c r="I32" s="38" t="s">
        <v>18</v>
      </c>
      <c r="J32" s="38" t="s">
        <v>18</v>
      </c>
      <c r="K32" s="38" t="s">
        <v>18</v>
      </c>
      <c r="N32" s="2"/>
    </row>
    <row r="33" spans="8:16" hidden="1" x14ac:dyDescent="0.35">
      <c r="H33" s="14" t="s">
        <v>22</v>
      </c>
      <c r="I33" s="14" t="s">
        <v>23</v>
      </c>
      <c r="J33" s="14" t="s">
        <v>24</v>
      </c>
      <c r="K33" s="14" t="s">
        <v>25</v>
      </c>
      <c r="L33" s="89" t="s">
        <v>26</v>
      </c>
      <c r="N33" s="28" t="str">
        <f>N22</f>
        <v>No. of GST return(s) with accounting period ending in 2025</v>
      </c>
      <c r="O33" s="29" cm="1">
        <f t="array" ref="O33">IFERROR(_xlfn.XLOOKUP(1,($I$31&gt;=$I$34:$I$47)*($I$31&lt;=$J$34:$J$47),$H$34:$H$47),0)</f>
        <v>0</v>
      </c>
    </row>
    <row r="34" spans="8:16" hidden="1" x14ac:dyDescent="0.35">
      <c r="H34" s="26">
        <v>12</v>
      </c>
      <c r="I34" s="25">
        <v>34425</v>
      </c>
      <c r="J34" s="25">
        <v>45657</v>
      </c>
      <c r="K34" s="26" t="s">
        <v>28</v>
      </c>
      <c r="L34" s="27"/>
      <c r="N34" s="26" t="s">
        <v>33</v>
      </c>
      <c r="O34" s="30" t="str">
        <f>IF(C9-I35&gt;0,"No","Yes")</f>
        <v>Yes</v>
      </c>
    </row>
    <row r="35" spans="8:16" hidden="1" x14ac:dyDescent="0.35">
      <c r="H35" s="26">
        <v>12</v>
      </c>
      <c r="I35" s="25">
        <v>45658</v>
      </c>
      <c r="J35" s="25">
        <v>45688</v>
      </c>
      <c r="K35" s="26" t="str">
        <f>_xlfn.LET(_xlpm.FileStatus,(_xlfn.XLOOKUP($I35,$B$14:$B$25,$C$14:$C$25)),
IFERROR(IF(_xlpm.FileStatus=0,"No",_xlpm.FileStatus),"0"))</f>
        <v>0</v>
      </c>
      <c r="L35" s="91">
        <f>_xlfn.LET(_xlpm.GSTRegDate,$C$9,
IF(_xlfn.DAYS(_xlpm.GSTRegDate,I35)&gt;0,_xlfn.DAYS(J35,_xlpm.GSTRegDate)+1,
_xlfn.DAYS(J35,I35)+1
))</f>
        <v>31</v>
      </c>
      <c r="N35" s="26" t="str">
        <f>N24</f>
        <v>No. of GST returns filed</v>
      </c>
      <c r="O35" s="30">
        <f>COUNTIF(K35:K46,"Yes")</f>
        <v>0</v>
      </c>
      <c r="P35" s="2"/>
    </row>
    <row r="36" spans="8:16" hidden="1" x14ac:dyDescent="0.35">
      <c r="H36" s="26">
        <v>11</v>
      </c>
      <c r="I36" s="25">
        <v>45689</v>
      </c>
      <c r="J36" s="25">
        <v>45716</v>
      </c>
      <c r="K36" s="26" t="str">
        <f>_xlfn.LET(_xlpm.FileStatus,(_xlfn.XLOOKUP($I36,$B$14:$B$25,$C$14:$C$25)),
IFERROR(IF(_xlpm.FileStatus=0,"No",_xlpm.FileStatus),"0"))</f>
        <v>0</v>
      </c>
      <c r="L36" s="91">
        <f t="shared" ref="L36:L46" si="2">_xlfn.LET(_xlpm.GSTRegDate,$C$9,
IF(_xlfn.DAYS(_xlpm.GSTRegDate,I36)&gt;0,_xlfn.DAYS(J36,_xlpm.GSTRegDate)+1,
_xlfn.DAYS(J36,I36)+1
))</f>
        <v>28</v>
      </c>
      <c r="N36" s="26" t="str">
        <f>N25</f>
        <v>Need to extrapolate?</v>
      </c>
      <c r="O36" s="30" t="str">
        <f>IF(OR($O$34="No"),"Yes","No")</f>
        <v>No</v>
      </c>
      <c r="P36" s="2"/>
    </row>
    <row r="37" spans="8:16" hidden="1" x14ac:dyDescent="0.35">
      <c r="H37" s="26">
        <v>10</v>
      </c>
      <c r="I37" s="25">
        <v>45717</v>
      </c>
      <c r="J37" s="25">
        <v>45747</v>
      </c>
      <c r="K37" s="26" t="str">
        <f t="shared" ref="K37:K46" si="3">_xlfn.LET(_xlpm.FileStatus,(_xlfn.XLOOKUP($I37,$B$14:$B$25,$C$14:$C$25)),
IFERROR(IF(_xlpm.FileStatus=0,"No",_xlpm.FileStatus),"0"))</f>
        <v>0</v>
      </c>
      <c r="L37" s="91">
        <f t="shared" si="2"/>
        <v>31</v>
      </c>
      <c r="N37" s="27" t="s">
        <v>32</v>
      </c>
      <c r="O37" s="41" t="str">
        <f>IF(O36="yes",SUMIF((L35:L46),"&gt;0",L35:L46),"")</f>
        <v/>
      </c>
      <c r="P37" s="2"/>
    </row>
    <row r="38" spans="8:16" hidden="1" x14ac:dyDescent="0.35">
      <c r="H38" s="26">
        <v>9</v>
      </c>
      <c r="I38" s="25">
        <v>45748</v>
      </c>
      <c r="J38" s="25">
        <v>45777</v>
      </c>
      <c r="K38" s="26" t="str">
        <f t="shared" si="3"/>
        <v>0</v>
      </c>
      <c r="L38" s="91">
        <f t="shared" si="2"/>
        <v>30</v>
      </c>
      <c r="O38" s="2"/>
    </row>
    <row r="39" spans="8:16" hidden="1" x14ac:dyDescent="0.35">
      <c r="H39" s="26">
        <v>8</v>
      </c>
      <c r="I39" s="25">
        <v>45778</v>
      </c>
      <c r="J39" s="25">
        <v>45808</v>
      </c>
      <c r="K39" s="26" t="str">
        <f t="shared" si="3"/>
        <v>0</v>
      </c>
      <c r="L39" s="91">
        <f t="shared" si="2"/>
        <v>31</v>
      </c>
    </row>
    <row r="40" spans="8:16" hidden="1" x14ac:dyDescent="0.35">
      <c r="H40" s="26">
        <v>7</v>
      </c>
      <c r="I40" s="25">
        <v>45809</v>
      </c>
      <c r="J40" s="25">
        <v>45838</v>
      </c>
      <c r="K40" s="26" t="str">
        <f t="shared" si="3"/>
        <v>0</v>
      </c>
      <c r="L40" s="91">
        <f t="shared" si="2"/>
        <v>30</v>
      </c>
    </row>
    <row r="41" spans="8:16" hidden="1" x14ac:dyDescent="0.35">
      <c r="H41" s="26">
        <v>6</v>
      </c>
      <c r="I41" s="25">
        <v>45839</v>
      </c>
      <c r="J41" s="25">
        <v>45869</v>
      </c>
      <c r="K41" s="26" t="str">
        <f t="shared" si="3"/>
        <v>0</v>
      </c>
      <c r="L41" s="91">
        <f t="shared" si="2"/>
        <v>31</v>
      </c>
    </row>
    <row r="42" spans="8:16" hidden="1" x14ac:dyDescent="0.35">
      <c r="H42" s="26">
        <v>5</v>
      </c>
      <c r="I42" s="25">
        <v>45870</v>
      </c>
      <c r="J42" s="25">
        <v>45900</v>
      </c>
      <c r="K42" s="26" t="str">
        <f t="shared" si="3"/>
        <v>0</v>
      </c>
      <c r="L42" s="91">
        <f t="shared" si="2"/>
        <v>31</v>
      </c>
    </row>
    <row r="43" spans="8:16" hidden="1" x14ac:dyDescent="0.35">
      <c r="H43" s="26">
        <v>4</v>
      </c>
      <c r="I43" s="25">
        <v>45901</v>
      </c>
      <c r="J43" s="25">
        <v>45930</v>
      </c>
      <c r="K43" s="26" t="str">
        <f t="shared" si="3"/>
        <v>0</v>
      </c>
      <c r="L43" s="91">
        <f t="shared" si="2"/>
        <v>30</v>
      </c>
    </row>
    <row r="44" spans="8:16" hidden="1" x14ac:dyDescent="0.35">
      <c r="H44" s="26">
        <v>3</v>
      </c>
      <c r="I44" s="25">
        <v>45931</v>
      </c>
      <c r="J44" s="25">
        <v>45961</v>
      </c>
      <c r="K44" s="26" t="str">
        <f t="shared" si="3"/>
        <v>0</v>
      </c>
      <c r="L44" s="91">
        <f t="shared" si="2"/>
        <v>31</v>
      </c>
    </row>
    <row r="45" spans="8:16" hidden="1" x14ac:dyDescent="0.35">
      <c r="H45" s="26">
        <v>2</v>
      </c>
      <c r="I45" s="25">
        <v>45962</v>
      </c>
      <c r="J45" s="25">
        <v>45991</v>
      </c>
      <c r="K45" s="26" t="str">
        <f t="shared" si="3"/>
        <v>0</v>
      </c>
      <c r="L45" s="91">
        <f t="shared" si="2"/>
        <v>30</v>
      </c>
    </row>
    <row r="46" spans="8:16" hidden="1" x14ac:dyDescent="0.35">
      <c r="H46" s="26">
        <v>1</v>
      </c>
      <c r="I46" s="25">
        <v>45992</v>
      </c>
      <c r="J46" s="25">
        <v>46022</v>
      </c>
      <c r="K46" s="26" t="str">
        <f t="shared" si="3"/>
        <v>0</v>
      </c>
      <c r="L46" s="91">
        <f t="shared" si="2"/>
        <v>31</v>
      </c>
    </row>
    <row r="47" spans="8:16" hidden="1" x14ac:dyDescent="0.35">
      <c r="H47" s="27">
        <v>0</v>
      </c>
      <c r="I47" s="25">
        <v>46023</v>
      </c>
      <c r="J47" s="25">
        <v>2958465</v>
      </c>
      <c r="K47" s="27" t="s">
        <v>28</v>
      </c>
      <c r="L47" s="27"/>
    </row>
    <row r="49" spans="8:15" hidden="1" x14ac:dyDescent="0.35">
      <c r="H49" s="8" t="s">
        <v>22</v>
      </c>
      <c r="I49" s="136" t="s">
        <v>15</v>
      </c>
      <c r="J49" s="136"/>
      <c r="K49" s="8" t="s">
        <v>25</v>
      </c>
      <c r="L49" s="90"/>
      <c r="N49" s="27" t="str" cm="1">
        <f t="array" ref="N49:O53">IF(C10="Quarterly",N22:O26,N33:O37)</f>
        <v>No. of GST return(s) with accounting period ending in 2025</v>
      </c>
      <c r="O49" s="41">
        <v>0</v>
      </c>
    </row>
    <row r="50" spans="8:15" hidden="1" x14ac:dyDescent="0.35">
      <c r="H50" s="2" cm="1">
        <f t="array" ref="H50:H63">IF(C10="Quarterly",H23:H28,H34:H47)</f>
        <v>12</v>
      </c>
      <c r="I50" s="133">
        <f>IF($C$10="Quarterly",TEXT(I23,"mmm yyyy")&amp;" to "&amp;TEXT(J23,"mmm yyyy"),I34)</f>
        <v>34425</v>
      </c>
      <c r="J50" s="133"/>
      <c r="K50" s="2" t="str" cm="1">
        <f t="array" ref="K50:K63">IF(C10="Quarterly",K23:K28,K34:K47)</f>
        <v>N.A.</v>
      </c>
      <c r="N50" s="27" t="str">
        <v>12 full GST returns?</v>
      </c>
      <c r="O50" s="41" t="str">
        <v>Yes</v>
      </c>
    </row>
    <row r="51" spans="8:15" hidden="1" x14ac:dyDescent="0.35">
      <c r="H51" s="2">
        <v>12</v>
      </c>
      <c r="I51" s="133">
        <f t="shared" ref="I51:I55" si="4">IF($C$10="Quarterly",TEXT(I24,"mmm yyyy")&amp;" to "&amp;TEXT(J24,"mmm yyyy"),I35)</f>
        <v>45658</v>
      </c>
      <c r="J51" s="133"/>
      <c r="K51" s="2" t="str">
        <v>0</v>
      </c>
      <c r="N51" s="27" t="str">
        <v>No. of GST returns filed</v>
      </c>
      <c r="O51" s="41">
        <v>0</v>
      </c>
    </row>
    <row r="52" spans="8:15" hidden="1" x14ac:dyDescent="0.35">
      <c r="H52" s="2">
        <v>11</v>
      </c>
      <c r="I52" s="133">
        <f t="shared" si="4"/>
        <v>45689</v>
      </c>
      <c r="J52" s="133"/>
      <c r="K52" s="2" t="str">
        <v>0</v>
      </c>
      <c r="N52" s="27" t="str">
        <v>Need to extrapolate?</v>
      </c>
      <c r="O52" s="41" t="str">
        <v>No</v>
      </c>
    </row>
    <row r="53" spans="8:15" hidden="1" x14ac:dyDescent="0.35">
      <c r="H53" s="2">
        <v>10</v>
      </c>
      <c r="I53" s="133">
        <f t="shared" si="4"/>
        <v>45717</v>
      </c>
      <c r="J53" s="133"/>
      <c r="K53" s="2" t="str">
        <v>0</v>
      </c>
      <c r="N53" s="27" t="str">
        <v>No. of days covered by the period of the GST return(s) filed</v>
      </c>
      <c r="O53" s="41" t="str">
        <v/>
      </c>
    </row>
    <row r="54" spans="8:15" hidden="1" x14ac:dyDescent="0.35">
      <c r="H54" s="2">
        <v>9</v>
      </c>
      <c r="I54" s="133">
        <f t="shared" si="4"/>
        <v>45748</v>
      </c>
      <c r="J54" s="133"/>
      <c r="K54" s="2" t="str">
        <v>0</v>
      </c>
    </row>
    <row r="55" spans="8:15" hidden="1" x14ac:dyDescent="0.35">
      <c r="H55" s="2">
        <v>8</v>
      </c>
      <c r="I55" s="133">
        <f t="shared" si="4"/>
        <v>45778</v>
      </c>
      <c r="J55" s="133"/>
      <c r="K55" s="2" t="str">
        <v>0</v>
      </c>
    </row>
    <row r="56" spans="8:15" hidden="1" x14ac:dyDescent="0.35">
      <c r="H56" s="2">
        <v>7</v>
      </c>
      <c r="I56" s="133">
        <f>IF($C$10="Quarterly","",I40)</f>
        <v>45809</v>
      </c>
      <c r="J56" s="133"/>
      <c r="K56" s="2" t="str">
        <v>0</v>
      </c>
    </row>
    <row r="57" spans="8:15" hidden="1" x14ac:dyDescent="0.35">
      <c r="H57" s="2">
        <v>6</v>
      </c>
      <c r="I57" s="133">
        <f t="shared" ref="I57:I63" si="5">IF($C$10="Quarterly","",I41)</f>
        <v>45839</v>
      </c>
      <c r="J57" s="133"/>
      <c r="K57" s="2" t="str">
        <v>0</v>
      </c>
    </row>
    <row r="58" spans="8:15" hidden="1" x14ac:dyDescent="0.35">
      <c r="H58" s="2">
        <v>5</v>
      </c>
      <c r="I58" s="133">
        <f t="shared" si="5"/>
        <v>45870</v>
      </c>
      <c r="J58" s="133"/>
      <c r="K58" s="2" t="str">
        <v>0</v>
      </c>
    </row>
    <row r="59" spans="8:15" hidden="1" x14ac:dyDescent="0.35">
      <c r="H59" s="2">
        <v>4</v>
      </c>
      <c r="I59" s="133">
        <f t="shared" si="5"/>
        <v>45901</v>
      </c>
      <c r="J59" s="133"/>
      <c r="K59" s="2" t="str">
        <v>0</v>
      </c>
    </row>
    <row r="60" spans="8:15" hidden="1" x14ac:dyDescent="0.35">
      <c r="H60" s="2">
        <v>3</v>
      </c>
      <c r="I60" s="133">
        <f t="shared" si="5"/>
        <v>45931</v>
      </c>
      <c r="J60" s="133"/>
      <c r="K60" s="2" t="str">
        <v>0</v>
      </c>
    </row>
    <row r="61" spans="8:15" hidden="1" x14ac:dyDescent="0.35">
      <c r="H61" s="2">
        <v>2</v>
      </c>
      <c r="I61" s="133">
        <f t="shared" si="5"/>
        <v>45962</v>
      </c>
      <c r="J61" s="133"/>
      <c r="K61" s="2" t="str">
        <v>0</v>
      </c>
    </row>
    <row r="62" spans="8:15" hidden="1" x14ac:dyDescent="0.35">
      <c r="H62" s="2">
        <v>1</v>
      </c>
      <c r="I62" s="133">
        <f t="shared" si="5"/>
        <v>45992</v>
      </c>
      <c r="J62" s="133"/>
      <c r="K62" s="2" t="str">
        <v>0</v>
      </c>
    </row>
    <row r="63" spans="8:15" hidden="1" x14ac:dyDescent="0.35">
      <c r="H63" s="2">
        <v>0</v>
      </c>
      <c r="I63" s="133">
        <f t="shared" si="5"/>
        <v>46023</v>
      </c>
      <c r="J63" s="133"/>
      <c r="K63" s="2" t="str">
        <v>N.A.</v>
      </c>
    </row>
    <row r="65" spans="8:12" hidden="1" x14ac:dyDescent="0.35">
      <c r="H65" s="17" t="s">
        <v>34</v>
      </c>
    </row>
    <row r="66" spans="8:12" hidden="1" x14ac:dyDescent="0.35">
      <c r="H66" s="8" t="s">
        <v>22</v>
      </c>
      <c r="I66" s="136" t="s">
        <v>15</v>
      </c>
      <c r="J66" s="136"/>
      <c r="K66" s="8" t="s">
        <v>25</v>
      </c>
      <c r="L66" s="90"/>
    </row>
    <row r="67" spans="8:12" hidden="1" x14ac:dyDescent="0.35">
      <c r="H67" s="2" t="e" cm="1" vm="1">
        <f t="array" ref="H67">_xlfn._xlws.FILTER(H51:K62,K51:K62="Yes")</f>
        <v>#VALUE!</v>
      </c>
    </row>
    <row r="80" spans="8:12" hidden="1" x14ac:dyDescent="0.35">
      <c r="H80" s="17" t="s">
        <v>34</v>
      </c>
    </row>
    <row r="81" spans="8:12" hidden="1" x14ac:dyDescent="0.35">
      <c r="H81" s="8" t="s">
        <v>22</v>
      </c>
      <c r="I81" s="136" t="s">
        <v>15</v>
      </c>
      <c r="J81" s="136"/>
      <c r="K81" s="8" t="s">
        <v>25</v>
      </c>
      <c r="L81" s="90" t="s">
        <v>26</v>
      </c>
    </row>
    <row r="82" spans="8:12" hidden="1" x14ac:dyDescent="0.35">
      <c r="H82" s="2" t="e" cm="1" vm="1">
        <f t="array" ref="H82">_xlfn._xlws.FILTER(H51:K62,K51:K62="No")</f>
        <v>#VALUE!</v>
      </c>
    </row>
  </sheetData>
  <sheetProtection algorithmName="SHA-512" hashValue="+BFekriMo5gdAbcdNBrzvH5RrF4PAi3Sl/xxi03ZzydXDWk0uhQbZI87pdh1eUu4lmj1G0oJrr8BWujJ/4KpNQ==" saltValue="tuWWgzVhmjEpeZgLPUC44w==" spinCount="100000" sheet="1" objects="1" scenarios="1" selectLockedCells="1"/>
  <mergeCells count="28">
    <mergeCell ref="I66:J66"/>
    <mergeCell ref="B8:E8"/>
    <mergeCell ref="B2:E3"/>
    <mergeCell ref="I81:J81"/>
    <mergeCell ref="D13:E21"/>
    <mergeCell ref="I59:J59"/>
    <mergeCell ref="I60:J60"/>
    <mergeCell ref="I61:J61"/>
    <mergeCell ref="I62:J62"/>
    <mergeCell ref="I63:J63"/>
    <mergeCell ref="I54:J54"/>
    <mergeCell ref="I55:J55"/>
    <mergeCell ref="I56:J56"/>
    <mergeCell ref="I57:J57"/>
    <mergeCell ref="I58:J58"/>
    <mergeCell ref="I49:J49"/>
    <mergeCell ref="I50:J50"/>
    <mergeCell ref="I51:J51"/>
    <mergeCell ref="I52:J52"/>
    <mergeCell ref="I53:J53"/>
    <mergeCell ref="L11:M11"/>
    <mergeCell ref="J11:K11"/>
    <mergeCell ref="H11:I11"/>
    <mergeCell ref="C5:E5"/>
    <mergeCell ref="C6:E6"/>
    <mergeCell ref="C9:E9"/>
    <mergeCell ref="C10:E10"/>
    <mergeCell ref="C11:E11"/>
  </mergeCells>
  <conditionalFormatting sqref="B14:B25">
    <cfRule type="expression" dxfId="15" priority="99">
      <formula>$A14&gt;0</formula>
    </cfRule>
  </conditionalFormatting>
  <conditionalFormatting sqref="B14:C25">
    <cfRule type="expression" dxfId="14" priority="101">
      <formula>$A14=0</formula>
    </cfRule>
  </conditionalFormatting>
  <conditionalFormatting sqref="B10:E10">
    <cfRule type="expression" dxfId="13" priority="1">
      <formula>$C$10="Monthly"</formula>
    </cfRule>
  </conditionalFormatting>
  <conditionalFormatting sqref="B11:E11">
    <cfRule type="expression" dxfId="12" priority="94">
      <formula>$C$10="Monthly"</formula>
    </cfRule>
  </conditionalFormatting>
  <conditionalFormatting sqref="C14:C25">
    <cfRule type="expression" dxfId="11" priority="106">
      <formula>$O$49&gt;=$A14</formula>
    </cfRule>
  </conditionalFormatting>
  <dataValidations count="4">
    <dataValidation type="list" allowBlank="1" showInputMessage="1" showErrorMessage="1" sqref="C10" xr:uid="{D2E9252D-D16A-4EE5-86E2-8B47BAD9FCC8}">
      <formula1>"Quarterly, Monthly"</formula1>
    </dataValidation>
    <dataValidation type="date" allowBlank="1" showInputMessage="1" showErrorMessage="1" error="This calculator is not applicable to you as you do not have any GST returns ending in calendar year 2025._x000a__x000a_Please refer to IRAS webpage for more information." sqref="C9:E9" xr:uid="{678C6E6E-4A4B-486F-B68D-9F9381994939}">
      <formula1>34425</formula1>
      <formula2>46022</formula2>
    </dataValidation>
    <dataValidation type="list" allowBlank="1" showInputMessage="1" showErrorMessage="1" sqref="C11:E11" xr:uid="{623AF90B-64B4-456A-A981-3415023EE56C}">
      <formula1>$H$5:$H$7</formula1>
    </dataValidation>
    <dataValidation type="list" allowBlank="1" showInputMessage="1" showErrorMessage="1" error="Please indicate &quot;Yes&quot; or &quot;No&quot; only." sqref="C14:C25" xr:uid="{E9D1E522-1EFD-451B-8DB4-E6EDAF15BC30}">
      <formula1>"Yes, No"</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A97D-4E14-49DC-9524-7ACF55DBD09A}">
  <dimension ref="A1:Z37"/>
  <sheetViews>
    <sheetView showGridLines="0" zoomScaleNormal="100" workbookViewId="0">
      <selection activeCell="E18" sqref="E18"/>
    </sheetView>
  </sheetViews>
  <sheetFormatPr defaultColWidth="0" defaultRowHeight="14.5" zeroHeight="1" x14ac:dyDescent="0.35"/>
  <cols>
    <col min="1" max="1" width="2.7265625" style="45" customWidth="1"/>
    <col min="2" max="2" width="6.81640625" style="45" customWidth="1"/>
    <col min="3" max="3" width="35.453125" style="45" customWidth="1"/>
    <col min="4" max="4" width="3.453125" style="45" hidden="1" customWidth="1"/>
    <col min="5" max="16" width="22.7265625" style="45" customWidth="1"/>
    <col min="17" max="17" width="2.7265625" style="45" customWidth="1"/>
    <col min="18" max="18" width="14.54296875" style="4" hidden="1" customWidth="1"/>
    <col min="19" max="19" width="12.54296875" style="4" hidden="1" customWidth="1"/>
    <col min="20" max="20" width="11.7265625" style="4" hidden="1" customWidth="1"/>
    <col min="21" max="24" width="9.1796875" style="4" hidden="1" customWidth="1"/>
    <col min="25" max="16384" width="8.7265625" style="45" hidden="1"/>
  </cols>
  <sheetData>
    <row r="1" spans="1:26" ht="5.15" customHeight="1" x14ac:dyDescent="0.35">
      <c r="A1" s="43"/>
      <c r="B1" s="44"/>
      <c r="C1" s="44"/>
      <c r="D1" s="44"/>
      <c r="E1" s="44"/>
      <c r="F1" s="44"/>
      <c r="G1" s="44"/>
      <c r="H1" s="44"/>
      <c r="I1" s="44"/>
      <c r="J1" s="44"/>
      <c r="K1" s="44"/>
      <c r="L1" s="44"/>
      <c r="M1" s="44"/>
      <c r="N1" s="44"/>
      <c r="O1" s="44"/>
      <c r="P1" s="44"/>
      <c r="Q1" s="44"/>
    </row>
    <row r="2" spans="1:26" ht="30" customHeight="1" x14ac:dyDescent="0.35">
      <c r="A2" s="46"/>
      <c r="B2" s="142" t="s">
        <v>35</v>
      </c>
      <c r="C2" s="142"/>
      <c r="D2" s="142"/>
      <c r="E2" s="142"/>
      <c r="F2" s="142"/>
      <c r="G2" s="142"/>
      <c r="H2" s="142"/>
      <c r="I2" s="142"/>
      <c r="J2" s="142"/>
      <c r="K2" s="142"/>
      <c r="L2" s="142"/>
      <c r="M2" s="142"/>
      <c r="N2" s="142"/>
      <c r="O2" s="142"/>
      <c r="P2" s="142"/>
    </row>
    <row r="3" spans="1:26" x14ac:dyDescent="0.35">
      <c r="A3" s="46"/>
      <c r="B3" s="47"/>
      <c r="C3" s="47"/>
      <c r="D3" s="47"/>
      <c r="E3" s="47"/>
      <c r="F3" s="47"/>
      <c r="G3" s="47"/>
      <c r="H3" s="47"/>
      <c r="R3"/>
      <c r="S3"/>
      <c r="T3"/>
      <c r="U3"/>
      <c r="V3"/>
      <c r="W3"/>
      <c r="X3"/>
      <c r="Y3"/>
      <c r="Z3"/>
    </row>
    <row r="4" spans="1:26" s="50" customFormat="1" x14ac:dyDescent="0.35">
      <c r="A4" s="48"/>
      <c r="B4" s="49" t="str">
        <f>'Basic Information'!B5</f>
        <v>Business Name:</v>
      </c>
      <c r="E4" s="145" t="str">
        <f>IF(ISBLANK('Basic Information'!C5),"",'Basic Information'!C5)</f>
        <v/>
      </c>
      <c r="F4" s="145"/>
      <c r="I4" s="45"/>
      <c r="J4" s="45"/>
      <c r="K4" s="45"/>
      <c r="L4" s="45"/>
      <c r="M4" s="45"/>
      <c r="N4" s="45"/>
      <c r="O4" s="45"/>
      <c r="P4" s="45"/>
      <c r="Q4" s="45"/>
      <c r="R4"/>
      <c r="S4"/>
      <c r="T4"/>
      <c r="U4"/>
      <c r="V4"/>
      <c r="W4"/>
      <c r="X4"/>
      <c r="Y4"/>
      <c r="Z4"/>
    </row>
    <row r="5" spans="1:26" s="50" customFormat="1" x14ac:dyDescent="0.35">
      <c r="A5" s="48"/>
      <c r="B5" s="49" t="str">
        <f>'Basic Information'!B6</f>
        <v>UEN/ GST-Registration no.:</v>
      </c>
      <c r="E5" s="146" t="str">
        <f>IF(ISBLANK('Basic Information'!C6),"",'Basic Information'!C6)</f>
        <v/>
      </c>
      <c r="F5" s="146"/>
      <c r="R5"/>
      <c r="S5"/>
      <c r="T5"/>
      <c r="U5"/>
      <c r="V5"/>
      <c r="W5"/>
      <c r="X5"/>
      <c r="Y5"/>
      <c r="Z5"/>
    </row>
    <row r="6" spans="1:26" x14ac:dyDescent="0.35">
      <c r="A6" s="48"/>
      <c r="B6" s="51" t="s">
        <v>36</v>
      </c>
      <c r="C6" s="49"/>
      <c r="D6" s="49"/>
      <c r="E6" s="143" t="str">
        <f>IF(ISBLANK('Basic Information'!C9),"",'Basic Information'!C9)</f>
        <v/>
      </c>
      <c r="F6" s="143"/>
      <c r="G6" s="50"/>
      <c r="H6" s="50"/>
      <c r="I6" s="50"/>
      <c r="J6" s="50"/>
      <c r="K6" s="50"/>
      <c r="L6" s="50"/>
      <c r="M6" s="50"/>
      <c r="N6" s="50"/>
      <c r="O6" s="50"/>
      <c r="P6" s="50"/>
      <c r="Q6" s="50"/>
      <c r="R6"/>
      <c r="S6"/>
      <c r="T6"/>
      <c r="U6"/>
      <c r="V6"/>
      <c r="W6"/>
      <c r="X6"/>
      <c r="Y6"/>
      <c r="Z6"/>
    </row>
    <row r="7" spans="1:26" x14ac:dyDescent="0.35">
      <c r="A7" s="48"/>
      <c r="B7" s="51" t="str">
        <f>'Basic Information'!B10</f>
        <v>Filing frequency:</v>
      </c>
      <c r="C7" s="49"/>
      <c r="D7" s="49"/>
      <c r="E7" s="143" t="str">
        <f>IF(ISBLANK('Basic Information'!C10),"",'Basic Information'!C10)</f>
        <v/>
      </c>
      <c r="F7" s="143"/>
      <c r="G7" s="50"/>
      <c r="H7" s="50"/>
      <c r="R7"/>
      <c r="S7"/>
      <c r="T7"/>
      <c r="U7"/>
      <c r="V7"/>
      <c r="W7"/>
      <c r="X7"/>
      <c r="Y7"/>
      <c r="Z7"/>
    </row>
    <row r="8" spans="1:26" hidden="1" x14ac:dyDescent="0.35">
      <c r="A8" s="48"/>
      <c r="B8" s="86" t="s">
        <v>37</v>
      </c>
      <c r="C8" s="49"/>
      <c r="D8" s="49"/>
      <c r="E8" s="52"/>
      <c r="F8" s="52"/>
      <c r="G8" s="50"/>
      <c r="H8" s="50"/>
      <c r="R8"/>
      <c r="S8"/>
      <c r="T8"/>
      <c r="U8"/>
      <c r="V8"/>
      <c r="W8"/>
      <c r="X8"/>
      <c r="Y8"/>
      <c r="Z8"/>
    </row>
    <row r="9" spans="1:26" x14ac:dyDescent="0.35">
      <c r="A9" s="48"/>
      <c r="B9" s="49" t="str">
        <f>IF(E7="Quarterly",'Basic Information'!B11,"")</f>
        <v/>
      </c>
      <c r="C9" s="49"/>
      <c r="D9" s="49"/>
      <c r="E9" s="144" t="str">
        <f>IF((ISBLANK(IF(E7="Quarterly",'Basic Information'!C11,""))),"",IF(E7="Quarterly",'Basic Information'!C11,""))</f>
        <v/>
      </c>
      <c r="F9" s="144"/>
      <c r="G9" s="50"/>
      <c r="H9" s="50"/>
      <c r="R9"/>
      <c r="S9"/>
      <c r="T9"/>
      <c r="U9"/>
      <c r="V9"/>
      <c r="W9"/>
      <c r="X9"/>
      <c r="Y9"/>
      <c r="Z9"/>
    </row>
    <row r="10" spans="1:26" x14ac:dyDescent="0.35">
      <c r="A10" s="48"/>
      <c r="G10" s="50"/>
      <c r="H10" s="50"/>
      <c r="R10"/>
      <c r="S10"/>
      <c r="T10"/>
      <c r="U10"/>
      <c r="V10"/>
      <c r="W10"/>
      <c r="X10"/>
      <c r="Y10"/>
      <c r="Z10"/>
    </row>
    <row r="11" spans="1:26" x14ac:dyDescent="0.35">
      <c r="A11" s="48"/>
      <c r="B11" s="85" t="s">
        <v>38</v>
      </c>
      <c r="H11" s="50"/>
      <c r="R11"/>
      <c r="S11"/>
      <c r="T11"/>
      <c r="U11"/>
      <c r="V11"/>
      <c r="W11"/>
      <c r="X11"/>
      <c r="Y11"/>
      <c r="Z11"/>
    </row>
    <row r="12" spans="1:26" x14ac:dyDescent="0.35">
      <c r="A12" s="48"/>
      <c r="B12" s="50" t="s">
        <v>39</v>
      </c>
      <c r="H12" s="50"/>
      <c r="R12"/>
      <c r="S12"/>
      <c r="T12"/>
      <c r="U12"/>
      <c r="V12"/>
      <c r="W12"/>
      <c r="X12"/>
      <c r="Y12"/>
      <c r="Z12"/>
    </row>
    <row r="13" spans="1:26" x14ac:dyDescent="0.35">
      <c r="A13" s="48"/>
      <c r="B13" s="50" t="s">
        <v>40</v>
      </c>
      <c r="H13" s="50"/>
      <c r="R13"/>
      <c r="S13"/>
      <c r="T13"/>
      <c r="U13"/>
      <c r="V13"/>
      <c r="W13"/>
      <c r="X13"/>
      <c r="Y13"/>
      <c r="Z13"/>
    </row>
    <row r="14" spans="1:26" x14ac:dyDescent="0.35">
      <c r="A14" s="48"/>
      <c r="B14" s="50" t="s">
        <v>41</v>
      </c>
      <c r="H14" s="50"/>
      <c r="R14"/>
      <c r="S14"/>
      <c r="T14"/>
      <c r="U14"/>
      <c r="V14"/>
      <c r="W14"/>
      <c r="X14"/>
      <c r="Y14"/>
      <c r="Z14"/>
    </row>
    <row r="15" spans="1:26" x14ac:dyDescent="0.35">
      <c r="A15" s="48"/>
      <c r="B15" s="54">
        <f>IFERROR('Basic Information'!$H$67,0)</f>
        <v>0</v>
      </c>
      <c r="C15" s="54">
        <f>IFERROR('Basic Information'!$H$67,0)</f>
        <v>0</v>
      </c>
      <c r="D15" s="54"/>
      <c r="E15" s="55">
        <f>IFERROR('Basic Information'!$H$67,0)</f>
        <v>0</v>
      </c>
      <c r="F15" s="55">
        <f>'Basic Information'!$H$68</f>
        <v>0</v>
      </c>
      <c r="G15" s="55">
        <f>'Basic Information'!$H$69</f>
        <v>0</v>
      </c>
      <c r="H15" s="55">
        <f>'Basic Information'!$H$70</f>
        <v>0</v>
      </c>
      <c r="I15" s="55">
        <f>'Basic Information'!$H$71</f>
        <v>0</v>
      </c>
      <c r="J15" s="55">
        <f>'Basic Information'!$H$72</f>
        <v>0</v>
      </c>
      <c r="K15" s="55">
        <f>'Basic Information'!$H$73</f>
        <v>0</v>
      </c>
      <c r="L15" s="55">
        <f>'Basic Information'!$H$74</f>
        <v>0</v>
      </c>
      <c r="M15" s="55">
        <f>'Basic Information'!$H$75</f>
        <v>0</v>
      </c>
      <c r="N15" s="55">
        <f>'Basic Information'!$H$76</f>
        <v>0</v>
      </c>
      <c r="O15" s="55">
        <f>'Basic Information'!$H$77</f>
        <v>0</v>
      </c>
      <c r="P15" s="55">
        <f>'Basic Information'!$H$78</f>
        <v>0</v>
      </c>
      <c r="R15"/>
      <c r="S15"/>
      <c r="T15"/>
      <c r="U15"/>
      <c r="V15"/>
      <c r="W15"/>
      <c r="X15"/>
      <c r="Y15"/>
      <c r="Z15"/>
    </row>
    <row r="16" spans="1:26" x14ac:dyDescent="0.35">
      <c r="A16" s="48"/>
      <c r="B16" s="56" t="s">
        <v>42</v>
      </c>
      <c r="C16" s="1"/>
      <c r="D16" s="1"/>
      <c r="E16" s="1"/>
      <c r="F16" s="2"/>
      <c r="G16" s="2"/>
      <c r="H16" s="2"/>
      <c r="I16" s="2"/>
      <c r="J16" s="2"/>
      <c r="R16"/>
      <c r="S16"/>
      <c r="T16"/>
      <c r="U16"/>
      <c r="V16"/>
      <c r="W16"/>
      <c r="X16"/>
      <c r="Y16"/>
      <c r="Z16"/>
    </row>
    <row r="17" spans="1:26" x14ac:dyDescent="0.35">
      <c r="A17" s="57"/>
      <c r="B17" s="58" t="s">
        <v>43</v>
      </c>
      <c r="C17" s="59" t="s">
        <v>44</v>
      </c>
      <c r="D17" s="60"/>
      <c r="E17" s="61" t="str">
        <f>_xlfn.XLOOKUP(E15,'Basic Information'!$A$14:$A$25,'Basic Information'!$B$14:$B$25)</f>
        <v>0</v>
      </c>
      <c r="F17" s="62" t="str">
        <f>_xlfn.XLOOKUP(F15,'Basic Information'!$A$14:$A$25,'Basic Information'!$B$14:$B$25)</f>
        <v>0</v>
      </c>
      <c r="G17" s="62" t="str">
        <f>_xlfn.XLOOKUP(G15,'Basic Information'!$A$14:$A$25,'Basic Information'!$B$14:$B$25)</f>
        <v>0</v>
      </c>
      <c r="H17" s="62" t="str">
        <f>_xlfn.XLOOKUP(H15,'Basic Information'!$A$14:$A$25,'Basic Information'!$B$14:$B$25)</f>
        <v>0</v>
      </c>
      <c r="I17" s="62" t="str">
        <f>_xlfn.XLOOKUP(I15,'Basic Information'!$A$14:$A$25,'Basic Information'!$B$14:$B$25)</f>
        <v>0</v>
      </c>
      <c r="J17" s="62" t="str">
        <f>_xlfn.XLOOKUP(J15,'Basic Information'!$A$14:$A$25,'Basic Information'!$B$14:$B$25)</f>
        <v>0</v>
      </c>
      <c r="K17" s="62" t="str">
        <f>_xlfn.XLOOKUP(K15,'Basic Information'!$A$14:$A$25,'Basic Information'!$B$14:$B$25)</f>
        <v>0</v>
      </c>
      <c r="L17" s="62" t="str">
        <f>_xlfn.XLOOKUP(L15,'Basic Information'!$A$14:$A$25,'Basic Information'!$B$14:$B$25)</f>
        <v>0</v>
      </c>
      <c r="M17" s="62" t="str">
        <f>_xlfn.XLOOKUP(M15,'Basic Information'!$A$14:$A$25,'Basic Information'!$B$14:$B$25)</f>
        <v>0</v>
      </c>
      <c r="N17" s="62" t="str">
        <f>_xlfn.XLOOKUP(N15,'Basic Information'!$A$14:$A$25,'Basic Information'!$B$14:$B$25)</f>
        <v>0</v>
      </c>
      <c r="O17" s="62" t="str">
        <f>_xlfn.XLOOKUP(O15,'Basic Information'!$A$14:$A$25,'Basic Information'!$B$14:$B$25)</f>
        <v>0</v>
      </c>
      <c r="P17" s="62" t="str">
        <f>_xlfn.XLOOKUP(P15,'Basic Information'!$A$14:$A$25,'Basic Information'!$B$14:$B$25)</f>
        <v>0</v>
      </c>
      <c r="R17"/>
      <c r="S17"/>
      <c r="T17"/>
      <c r="U17"/>
      <c r="V17"/>
      <c r="W17"/>
      <c r="X17"/>
      <c r="Y17"/>
      <c r="Z17"/>
    </row>
    <row r="18" spans="1:26" x14ac:dyDescent="0.35">
      <c r="A18" s="48"/>
      <c r="B18" s="106">
        <v>4</v>
      </c>
      <c r="C18" s="107" t="s">
        <v>45</v>
      </c>
      <c r="D18" s="63"/>
      <c r="E18" s="123"/>
      <c r="F18" s="124"/>
      <c r="G18" s="124"/>
      <c r="H18" s="124"/>
      <c r="I18" s="124"/>
      <c r="J18" s="124"/>
      <c r="K18" s="124"/>
      <c r="L18" s="124"/>
      <c r="M18" s="124"/>
      <c r="N18" s="124"/>
      <c r="O18" s="124"/>
      <c r="P18" s="124"/>
      <c r="R18"/>
      <c r="S18"/>
      <c r="T18"/>
      <c r="U18"/>
      <c r="V18"/>
      <c r="W18"/>
      <c r="X18"/>
      <c r="Y18"/>
      <c r="Z18"/>
    </row>
    <row r="19" spans="1:26" x14ac:dyDescent="0.35">
      <c r="A19" s="48"/>
      <c r="B19" s="54">
        <f>IFERROR('Basic Information'!$H$82,0)</f>
        <v>0</v>
      </c>
      <c r="C19" s="54">
        <f>IFERROR('Basic Information'!$H$82,0)</f>
        <v>0</v>
      </c>
      <c r="D19" s="54"/>
      <c r="E19" s="54">
        <f>IFERROR('Basic Information'!$H$82,0)</f>
        <v>0</v>
      </c>
      <c r="F19" s="54">
        <f>IFERROR('Basic Information'!$H$83,0)</f>
        <v>0</v>
      </c>
      <c r="G19" s="54">
        <f>IFERROR('Basic Information'!$H$84,0)</f>
        <v>0</v>
      </c>
      <c r="H19" s="54">
        <f>IFERROR('Basic Information'!$H$85,0)</f>
        <v>0</v>
      </c>
      <c r="I19" s="54">
        <f>IFERROR('Basic Information'!$H$86,0)</f>
        <v>0</v>
      </c>
      <c r="J19" s="54">
        <f>IFERROR('Basic Information'!$H$87,0)</f>
        <v>0</v>
      </c>
      <c r="K19" s="54">
        <f>IFERROR('Basic Information'!$H$88,0)</f>
        <v>0</v>
      </c>
      <c r="L19" s="54">
        <f>IFERROR('Basic Information'!$H$89,0)</f>
        <v>0</v>
      </c>
      <c r="M19" s="54">
        <f>IFERROR('Basic Information'!$H$90,0)</f>
        <v>0</v>
      </c>
      <c r="N19" s="54">
        <f>IFERROR('Basic Information'!$H$91,0)</f>
        <v>0</v>
      </c>
      <c r="O19" s="54">
        <f>IFERROR('Basic Information'!$H$92,0)</f>
        <v>0</v>
      </c>
      <c r="P19" s="54">
        <f>IFERROR('Basic Information'!$H$93,0)</f>
        <v>0</v>
      </c>
      <c r="R19" s="102" t="s">
        <v>46</v>
      </c>
      <c r="S19" s="64">
        <f>SUMIF('Value of supplies'!E15:P15,"&gt;0",'Value of supplies'!E18:P18)</f>
        <v>0</v>
      </c>
    </row>
    <row r="20" spans="1:26" x14ac:dyDescent="0.35">
      <c r="A20" s="48"/>
      <c r="B20" s="53" t="s">
        <v>47</v>
      </c>
      <c r="C20" s="54"/>
      <c r="D20" s="54"/>
      <c r="E20" s="54"/>
      <c r="F20" s="54"/>
      <c r="G20" s="54"/>
      <c r="H20" s="54"/>
      <c r="I20" s="2"/>
      <c r="J20" s="2"/>
      <c r="R20" s="102" t="s">
        <v>48</v>
      </c>
      <c r="S20" s="64" t="e">
        <f>(SUMIF('Value of supplies'!E15:P15,"&gt;0",'Value of supplies'!E18:P18)+SUMIF(E19:P19,"&gt;0",E22:P22))/'Basic Information'!O53*365</f>
        <v>#VALUE!</v>
      </c>
    </row>
    <row r="21" spans="1:26" x14ac:dyDescent="0.35">
      <c r="A21" s="48"/>
      <c r="B21" s="58" t="s">
        <v>43</v>
      </c>
      <c r="C21" s="59" t="s">
        <v>44</v>
      </c>
      <c r="D21" s="60"/>
      <c r="E21" s="61" t="str">
        <f>_xlfn.XLOOKUP(E19,'Basic Information'!$A$14:$A$25,'Basic Information'!$B$14:$B$25)</f>
        <v>0</v>
      </c>
      <c r="F21" s="62" t="str">
        <f>_xlfn.XLOOKUP(F19,'Basic Information'!$A$14:$A$25,'Basic Information'!$B$14:$B$25)</f>
        <v>0</v>
      </c>
      <c r="G21" s="62" t="str">
        <f>_xlfn.XLOOKUP(G19,'Basic Information'!$A$14:$A$25,'Basic Information'!$B$14:$B$25)</f>
        <v>0</v>
      </c>
      <c r="H21" s="62" t="str">
        <f>_xlfn.XLOOKUP(H19,'Basic Information'!$A$14:$A$25,'Basic Information'!$B$14:$B$25)</f>
        <v>0</v>
      </c>
      <c r="I21" s="62" t="str">
        <f>_xlfn.XLOOKUP(I19,'Basic Information'!$A$14:$A$25,'Basic Information'!$B$14:$B$25)</f>
        <v>0</v>
      </c>
      <c r="J21" s="62" t="str">
        <f>_xlfn.XLOOKUP(J19,'Basic Information'!$A$14:$A$25,'Basic Information'!$B$14:$B$25)</f>
        <v>0</v>
      </c>
      <c r="K21" s="62" t="str">
        <f>_xlfn.XLOOKUP(K19,'Basic Information'!$A$14:$A$25,'Basic Information'!$B$14:$B$25)</f>
        <v>0</v>
      </c>
      <c r="L21" s="62" t="str">
        <f>_xlfn.XLOOKUP(L19,'Basic Information'!$A$14:$A$25,'Basic Information'!$B$14:$B$25)</f>
        <v>0</v>
      </c>
      <c r="M21" s="62" t="str">
        <f>_xlfn.XLOOKUP(M19,'Basic Information'!$A$14:$A$25,'Basic Information'!$B$14:$B$25)</f>
        <v>0</v>
      </c>
      <c r="N21" s="62" t="str">
        <f>_xlfn.XLOOKUP(N19,'Basic Information'!$A$14:$A$25,'Basic Information'!$B$14:$B$25)</f>
        <v>0</v>
      </c>
      <c r="O21" s="62" t="str">
        <f>_xlfn.XLOOKUP(O19,'Basic Information'!$A$14:$A$25,'Basic Information'!$B$14:$B$25)</f>
        <v>0</v>
      </c>
      <c r="P21" s="62" t="str">
        <f>_xlfn.XLOOKUP(P19,'Basic Information'!$A$14:$A$25,'Basic Information'!$B$14:$B$25)</f>
        <v>0</v>
      </c>
      <c r="R21" s="4" t="s">
        <v>49</v>
      </c>
      <c r="S21" s="65">
        <f>IF('Basic Information'!O52="yes",'Value of supplies'!S20,'Value of supplies'!S19)</f>
        <v>0</v>
      </c>
      <c r="T21" s="66" t="str">
        <f>IF('Basic Information'!O25="yes",'Value of supplies'!R20,'Value of supplies'!R19)</f>
        <v>Total supplies declared in the GST return(s) filed</v>
      </c>
    </row>
    <row r="22" spans="1:26" x14ac:dyDescent="0.35">
      <c r="A22" s="48"/>
      <c r="B22" s="103">
        <v>4</v>
      </c>
      <c r="C22" s="104" t="str">
        <f>C18</f>
        <v>Total value of supplies</v>
      </c>
      <c r="D22" s="105"/>
      <c r="E22" s="70">
        <v>0</v>
      </c>
      <c r="F22" s="70">
        <v>0</v>
      </c>
      <c r="G22" s="70">
        <v>0</v>
      </c>
      <c r="H22" s="70">
        <v>0</v>
      </c>
      <c r="I22" s="70">
        <v>0</v>
      </c>
      <c r="J22" s="70">
        <v>0</v>
      </c>
      <c r="K22" s="70">
        <v>0</v>
      </c>
      <c r="L22" s="70">
        <v>0</v>
      </c>
      <c r="M22" s="70">
        <v>0</v>
      </c>
      <c r="N22" s="70">
        <v>0</v>
      </c>
      <c r="O22" s="70">
        <v>0</v>
      </c>
      <c r="P22" s="70">
        <v>0</v>
      </c>
      <c r="R22"/>
      <c r="S22"/>
      <c r="T22"/>
      <c r="U22"/>
      <c r="V22"/>
    </row>
    <row r="23" spans="1:26" x14ac:dyDescent="0.35">
      <c r="A23" s="48"/>
      <c r="R23"/>
      <c r="S23"/>
      <c r="T23"/>
      <c r="U23"/>
      <c r="V23"/>
    </row>
    <row r="24" spans="1:26" x14ac:dyDescent="0.35">
      <c r="A24" s="48"/>
      <c r="B24" s="47"/>
      <c r="C24" s="63"/>
      <c r="D24" s="63"/>
      <c r="E24" s="67"/>
      <c r="F24" s="67"/>
      <c r="G24" s="67"/>
      <c r="H24" s="67"/>
    </row>
    <row r="25" spans="1:26" x14ac:dyDescent="0.35">
      <c r="A25" s="48"/>
    </row>
    <row r="26" spans="1:26" x14ac:dyDescent="0.35">
      <c r="A26" s="48"/>
    </row>
    <row r="27" spans="1:26" x14ac:dyDescent="0.35">
      <c r="A27" s="48"/>
    </row>
    <row r="28" spans="1:26" ht="15.75" customHeight="1" x14ac:dyDescent="0.35">
      <c r="A28" s="50"/>
    </row>
    <row r="29" spans="1:26" hidden="1" x14ac:dyDescent="0.35">
      <c r="A29" s="50"/>
    </row>
    <row r="30" spans="1:26" hidden="1" x14ac:dyDescent="0.35">
      <c r="A30" s="50"/>
    </row>
    <row r="33" s="45" customFormat="1" hidden="1" x14ac:dyDescent="0.35"/>
    <row r="34" s="45" customFormat="1" hidden="1" x14ac:dyDescent="0.35"/>
    <row r="35" s="45" customFormat="1" hidden="1" x14ac:dyDescent="0.35"/>
    <row r="36" s="45" customFormat="1" hidden="1" x14ac:dyDescent="0.35"/>
    <row r="37" s="45" customFormat="1" hidden="1" x14ac:dyDescent="0.35"/>
  </sheetData>
  <sheetProtection algorithmName="SHA-512" hashValue="qWxddcZImu1/VNxu+CpKAy3sIPaNxFudAcVY/D32wmtTA6IMnzH3qwghZ3U7pW1jtOUypV1ycs1rbvcOmLK7jA==" saltValue="tmtyo0MhQ/kOvRLs9w8kjg==" spinCount="100000" sheet="1" objects="1" scenarios="1" selectLockedCells="1"/>
  <mergeCells count="6">
    <mergeCell ref="B2:P2"/>
    <mergeCell ref="E6:F6"/>
    <mergeCell ref="E7:F7"/>
    <mergeCell ref="E9:F9"/>
    <mergeCell ref="E4:F4"/>
    <mergeCell ref="E5:F5"/>
  </mergeCells>
  <conditionalFormatting sqref="E9:F9">
    <cfRule type="expression" dxfId="10" priority="1">
      <formula>$E$7="Quarterly"</formula>
    </cfRule>
  </conditionalFormatting>
  <conditionalFormatting sqref="E17:P18">
    <cfRule type="expression" dxfId="9" priority="2">
      <formula>E$15&gt;0</formula>
    </cfRule>
    <cfRule type="expression" dxfId="8" priority="3">
      <formula>E$15=0</formula>
    </cfRule>
  </conditionalFormatting>
  <conditionalFormatting sqref="E21:P22">
    <cfRule type="expression" dxfId="7" priority="4">
      <formula>E$19&gt;0</formula>
    </cfRule>
    <cfRule type="expression" dxfId="6" priority="5">
      <formula>E$19=0</formula>
    </cfRule>
  </conditionalFormatting>
  <dataValidations xWindow="851" yWindow="819" count="1">
    <dataValidation type="whole" allowBlank="1" showInputMessage="1" showErrorMessage="1" error="This value is automatically generated. _x000a_" sqref="E24:H24 E18:P18 E22:P22" xr:uid="{400E8810-155B-4F68-8489-4388BDFB8F07}">
      <formula1>-1E+34</formula1>
      <formula2>1E+35</formula2>
    </dataValidation>
  </dataValidations>
  <pageMargins left="0.7" right="0.7" top="0.75" bottom="0.75" header="0.3" footer="0.3"/>
  <ignoredErrors>
    <ignoredError sqref="E21:P21" evalError="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6BD4-259C-4D3A-AB4D-44F38DDDD046}">
  <sheetPr>
    <pageSetUpPr fitToPage="1"/>
  </sheetPr>
  <dimension ref="A1:AC42"/>
  <sheetViews>
    <sheetView showGridLines="0" zoomScale="79" zoomScaleNormal="100" workbookViewId="0">
      <selection activeCell="B2" sqref="B2:Q2"/>
    </sheetView>
  </sheetViews>
  <sheetFormatPr defaultColWidth="0" defaultRowHeight="14.5" zeroHeight="1" x14ac:dyDescent="0.35"/>
  <cols>
    <col min="1" max="1" width="1.7265625" style="9" customWidth="1"/>
    <col min="2" max="2" width="8.7265625" style="110" customWidth="1"/>
    <col min="3" max="3" width="38.1796875" style="110" customWidth="1"/>
    <col min="4" max="4" width="7.26953125" style="110" hidden="1" customWidth="1"/>
    <col min="5" max="5" width="19.7265625" style="110" customWidth="1"/>
    <col min="6" max="6" width="19.7265625" style="110" hidden="1" customWidth="1"/>
    <col min="7" max="17" width="19.7265625" style="110" customWidth="1"/>
    <col min="18" max="18" width="2.7265625" style="9" customWidth="1"/>
    <col min="19" max="19" width="19.7265625" style="9" hidden="1" customWidth="1"/>
    <col min="20" max="20" width="21" style="9" hidden="1" customWidth="1"/>
    <col min="21" max="21" width="20" style="9" hidden="1" customWidth="1"/>
    <col min="22" max="22" width="17.453125" style="9" hidden="1" customWidth="1"/>
    <col min="23" max="23" width="14.26953125" style="9" hidden="1" customWidth="1"/>
    <col min="24" max="29" width="0" style="9" hidden="1" customWidth="1"/>
    <col min="30" max="16384" width="8.7265625" style="9" hidden="1"/>
  </cols>
  <sheetData>
    <row r="1" spans="2:29" s="3" customFormat="1" ht="5.15" customHeight="1" x14ac:dyDescent="0.35"/>
    <row r="2" spans="2:29" s="3" customFormat="1" ht="30" customHeight="1" x14ac:dyDescent="0.35">
      <c r="B2" s="139" t="s">
        <v>50</v>
      </c>
      <c r="C2" s="139"/>
      <c r="D2" s="139"/>
      <c r="E2" s="139"/>
      <c r="F2" s="139"/>
      <c r="G2" s="139"/>
      <c r="H2" s="139"/>
      <c r="I2" s="139"/>
      <c r="J2" s="139"/>
      <c r="K2" s="139"/>
      <c r="L2" s="139"/>
      <c r="M2" s="139"/>
      <c r="N2" s="139"/>
      <c r="O2" s="139"/>
      <c r="P2" s="139"/>
      <c r="Q2" s="139"/>
      <c r="R2" s="21"/>
      <c r="S2" s="21"/>
      <c r="T2" s="21"/>
      <c r="U2" s="21"/>
      <c r="V2" s="21"/>
      <c r="W2" s="21"/>
      <c r="X2" s="21"/>
      <c r="Y2" s="21"/>
      <c r="Z2" s="21"/>
    </row>
    <row r="3" spans="2:29" ht="15" thickBot="1" x14ac:dyDescent="0.4"/>
    <row r="4" spans="2:29" ht="16.5" customHeight="1" x14ac:dyDescent="0.35">
      <c r="B4" s="122" t="s">
        <v>76</v>
      </c>
      <c r="C4" s="111"/>
      <c r="D4" s="111"/>
      <c r="E4" s="111"/>
      <c r="F4" s="111"/>
      <c r="G4" s="96" t="str">
        <f>IF(ISBLANK('Basic Information'!C9),"",'Basic Information'!O49)</f>
        <v/>
      </c>
      <c r="I4" s="155" t="s">
        <v>51</v>
      </c>
      <c r="J4" s="156"/>
      <c r="K4" s="156"/>
      <c r="L4" s="156" t="str" cm="1">
        <f t="array" ref="L4">_xlfn.LET(_xlpm.NoOfRetInCY25,'Basic Information'!O49,_xlpm.GSTRegdate,'Basic Information'!C9,
IF(ISBLANK(_xlpm.GSTRegdate),"",
_xlfn.IFS(_xlpm.NoOfRetInCY25=0,$V$30,
AND(_xlpm.NoOfRetInCY25&gt;0,'Value of supplies'!$S$21&lt;=$U$26),$V$26,
AND(_xlpm.NoOfRetInCY25&gt;0,'Value of supplies'!$S$21&gt;$T$27,'Value of supplies'!S21&lt;=$U$27),$V$27,
AND(_xlpm.NoOfRetInCY25&gt;0,'Value of supplies'!$S$21&gt;$T$28,'Value of supplies'!S21&lt;=$U$28),$V$28,
AND(_xlpm.NoOfRetInCY25&gt;0,'Value of supplies'!$S$21&gt;$T$29),$V$29)))</f>
        <v/>
      </c>
      <c r="M4" s="161"/>
    </row>
    <row r="5" spans="2:29" ht="15" customHeight="1" x14ac:dyDescent="0.35">
      <c r="B5" s="174" t="str">
        <f>'Value of supplies'!$R$19</f>
        <v>Total supplies declared in the GST return(s) filed</v>
      </c>
      <c r="C5" s="174"/>
      <c r="D5" s="174"/>
      <c r="E5" s="174"/>
      <c r="F5" s="94"/>
      <c r="G5" s="94" t="str">
        <f>IF(ISBLANK('Basic Information'!C9),"",'Value of supplies'!S19)</f>
        <v/>
      </c>
      <c r="I5" s="157"/>
      <c r="J5" s="158"/>
      <c r="K5" s="158"/>
      <c r="L5" s="158"/>
      <c r="M5" s="162"/>
      <c r="N5" s="1"/>
      <c r="O5" s="1"/>
      <c r="P5" s="1"/>
      <c r="Q5" s="1"/>
    </row>
    <row r="6" spans="2:29" ht="3.75" hidden="1" customHeight="1" x14ac:dyDescent="0.35">
      <c r="B6" s="175"/>
      <c r="C6" s="175"/>
      <c r="D6" s="175"/>
      <c r="E6" s="175"/>
      <c r="F6" s="12"/>
      <c r="G6" s="12"/>
      <c r="H6" s="93"/>
      <c r="I6" s="157"/>
      <c r="J6" s="158"/>
      <c r="K6" s="158"/>
      <c r="L6" s="158"/>
      <c r="M6" s="162"/>
      <c r="N6" s="1"/>
      <c r="O6" s="1"/>
      <c r="P6" s="1"/>
      <c r="Q6" s="1"/>
    </row>
    <row r="7" spans="2:29" ht="15" customHeight="1" x14ac:dyDescent="0.35">
      <c r="B7" s="176">
        <f>IF('Basic Information'!$O$25="Yes",'Value of supplies'!R20,0)</f>
        <v>0</v>
      </c>
      <c r="C7" s="176"/>
      <c r="D7" s="176"/>
      <c r="E7" s="176"/>
      <c r="F7" s="92"/>
      <c r="G7" s="94">
        <f>IFERROR('Value of supplies'!S20,0)</f>
        <v>0</v>
      </c>
      <c r="H7" s="1"/>
      <c r="I7" s="157"/>
      <c r="J7" s="158"/>
      <c r="K7" s="158"/>
      <c r="L7" s="158"/>
      <c r="M7" s="162"/>
      <c r="N7" s="1"/>
      <c r="O7" s="1"/>
      <c r="P7" s="1"/>
      <c r="Q7" s="1"/>
    </row>
    <row r="8" spans="2:29" ht="15.75" customHeight="1" thickBot="1" x14ac:dyDescent="0.4">
      <c r="B8" s="177" t="str">
        <f>IF('Basic Information'!$O$25="Yes","*The extrapolation is based on the number of days covered by the period of the GST return(s) filed.","")</f>
        <v/>
      </c>
      <c r="C8" s="177"/>
      <c r="D8" s="177"/>
      <c r="E8" s="177"/>
      <c r="F8" s="177"/>
      <c r="G8" s="177"/>
      <c r="H8" s="112"/>
      <c r="I8" s="159"/>
      <c r="J8" s="160"/>
      <c r="K8" s="160"/>
      <c r="L8" s="160"/>
      <c r="M8" s="163"/>
      <c r="N8" s="1"/>
      <c r="O8" s="1"/>
      <c r="P8" s="1"/>
      <c r="Q8" s="1"/>
    </row>
    <row r="9" spans="2:29" ht="16.5" customHeight="1" x14ac:dyDescent="0.35"/>
    <row r="10" spans="2:29" x14ac:dyDescent="0.35">
      <c r="B10" s="113" t="s">
        <v>52</v>
      </c>
      <c r="T10" s="9" t="s">
        <v>27</v>
      </c>
      <c r="V10" s="9">
        <f>'Basic Information'!O22</f>
        <v>4</v>
      </c>
      <c r="X10"/>
      <c r="Y10"/>
    </row>
    <row r="11" spans="2:29" x14ac:dyDescent="0.35">
      <c r="B11" s="150" t="s">
        <v>53</v>
      </c>
      <c r="C11" s="150"/>
      <c r="D11" s="114"/>
      <c r="E11" s="147" t="s">
        <v>54</v>
      </c>
      <c r="F11" s="147"/>
      <c r="G11" s="147"/>
      <c r="H11" s="147"/>
      <c r="I11" s="147"/>
      <c r="J11" s="147"/>
      <c r="U11" s="68"/>
      <c r="V11" s="68"/>
      <c r="X11"/>
      <c r="Y11"/>
    </row>
    <row r="12" spans="2:29" x14ac:dyDescent="0.35">
      <c r="B12" s="152" t="s">
        <v>55</v>
      </c>
      <c r="C12" s="152"/>
      <c r="D12" s="114"/>
      <c r="E12" s="148" t="s">
        <v>56</v>
      </c>
      <c r="F12" s="148"/>
      <c r="G12" s="148"/>
      <c r="H12" s="148"/>
      <c r="I12" s="148"/>
      <c r="J12" s="148"/>
      <c r="V12" s="11"/>
      <c r="X12"/>
      <c r="Y12"/>
    </row>
    <row r="13" spans="2:29" x14ac:dyDescent="0.35">
      <c r="B13" s="153" t="s">
        <v>57</v>
      </c>
      <c r="C13" s="153"/>
      <c r="D13" s="111"/>
      <c r="E13" s="149" t="s">
        <v>58</v>
      </c>
      <c r="F13" s="149"/>
      <c r="G13" s="149"/>
      <c r="H13" s="149"/>
      <c r="I13" s="149"/>
      <c r="J13" s="149"/>
      <c r="X13"/>
      <c r="Y13"/>
    </row>
    <row r="14" spans="2:29" ht="15.75" customHeight="1" x14ac:dyDescent="0.35">
      <c r="B14" s="151" t="s">
        <v>59</v>
      </c>
      <c r="C14" s="151"/>
      <c r="D14" s="111"/>
      <c r="E14" s="149" t="s">
        <v>60</v>
      </c>
      <c r="F14" s="149"/>
      <c r="G14" s="149"/>
      <c r="H14" s="149"/>
      <c r="I14" s="149"/>
      <c r="J14" s="149"/>
      <c r="V14" s="11"/>
    </row>
    <row r="15" spans="2:29" x14ac:dyDescent="0.35">
      <c r="B15" s="151"/>
      <c r="C15" s="151"/>
      <c r="D15" s="115"/>
      <c r="E15" s="154" t="s">
        <v>61</v>
      </c>
      <c r="F15" s="154"/>
      <c r="G15" s="154"/>
      <c r="H15" s="154"/>
      <c r="I15" s="154"/>
      <c r="J15" s="154"/>
      <c r="K15" s="1"/>
      <c r="L15" s="1"/>
      <c r="M15" s="1"/>
      <c r="N15" s="1"/>
      <c r="O15" s="1"/>
      <c r="P15" s="1"/>
      <c r="Q15" s="1"/>
      <c r="R15" s="6"/>
      <c r="S15" s="6"/>
      <c r="W15" s="6"/>
      <c r="X15" s="6"/>
      <c r="Y15" s="6"/>
      <c r="Z15" s="6"/>
      <c r="AA15" s="6"/>
      <c r="AB15" s="6"/>
      <c r="AC15" s="6"/>
    </row>
    <row r="16" spans="2:29" x14ac:dyDescent="0.35">
      <c r="B16" s="179" t="s">
        <v>62</v>
      </c>
      <c r="C16" s="179"/>
      <c r="D16" s="116"/>
      <c r="E16" s="178" t="s">
        <v>63</v>
      </c>
      <c r="F16" s="178"/>
      <c r="G16" s="178"/>
      <c r="H16" s="178"/>
      <c r="I16" s="178"/>
      <c r="J16" s="178"/>
      <c r="K16" s="13"/>
      <c r="L16" s="13"/>
      <c r="M16" s="13"/>
      <c r="N16" s="13"/>
      <c r="O16" s="13"/>
      <c r="P16" s="13"/>
      <c r="Q16" s="13"/>
      <c r="R16" s="6"/>
      <c r="S16" s="6"/>
      <c r="W16" s="6"/>
      <c r="X16" s="6"/>
      <c r="Y16" s="6"/>
      <c r="Z16" s="6"/>
      <c r="AA16" s="6"/>
      <c r="AB16" s="6"/>
      <c r="AC16" s="6"/>
    </row>
    <row r="17" spans="2:22" x14ac:dyDescent="0.35">
      <c r="B17" s="179" t="s">
        <v>64</v>
      </c>
      <c r="C17" s="179"/>
      <c r="D17" s="116"/>
      <c r="E17" s="178" t="s">
        <v>65</v>
      </c>
      <c r="F17" s="178"/>
      <c r="G17" s="178"/>
      <c r="H17" s="178"/>
      <c r="I17" s="178"/>
      <c r="J17" s="178"/>
    </row>
    <row r="18" spans="2:22" x14ac:dyDescent="0.35">
      <c r="B18" s="179" t="s">
        <v>66</v>
      </c>
      <c r="C18" s="179"/>
      <c r="D18" s="111"/>
      <c r="E18" s="149" t="s">
        <v>67</v>
      </c>
      <c r="F18" s="149"/>
      <c r="G18" s="149"/>
      <c r="H18" s="149"/>
      <c r="I18" s="149"/>
      <c r="J18" s="149"/>
      <c r="K18" s="117"/>
      <c r="L18" s="117"/>
      <c r="M18" s="117"/>
      <c r="N18" s="117"/>
      <c r="O18" s="117"/>
      <c r="P18" s="117"/>
      <c r="Q18" s="117"/>
    </row>
    <row r="19" spans="2:22" ht="15" thickBot="1" x14ac:dyDescent="0.4">
      <c r="K19" s="117"/>
      <c r="L19" s="117"/>
      <c r="M19" s="117"/>
      <c r="N19" s="117"/>
      <c r="O19" s="117"/>
      <c r="P19" s="117"/>
      <c r="Q19" s="117"/>
    </row>
    <row r="20" spans="2:22" ht="15" thickBot="1" x14ac:dyDescent="0.4">
      <c r="B20" s="171" t="s">
        <v>68</v>
      </c>
      <c r="C20" s="172"/>
      <c r="D20" s="172"/>
      <c r="E20" s="172"/>
      <c r="F20" s="172"/>
      <c r="G20" s="172"/>
      <c r="H20" s="172"/>
      <c r="I20" s="172"/>
      <c r="J20" s="172"/>
      <c r="K20" s="172"/>
      <c r="L20" s="172"/>
      <c r="M20" s="172"/>
      <c r="N20" s="172"/>
      <c r="O20" s="172"/>
      <c r="P20" s="172"/>
      <c r="Q20" s="173"/>
    </row>
    <row r="21" spans="2:22" x14ac:dyDescent="0.35">
      <c r="B21" s="118"/>
      <c r="C21" s="118"/>
      <c r="D21" s="118"/>
      <c r="E21" s="118"/>
      <c r="F21" s="118"/>
      <c r="G21" s="118"/>
      <c r="H21" s="118"/>
      <c r="I21" s="118"/>
      <c r="J21" s="118"/>
      <c r="K21" s="118"/>
      <c r="L21" s="118"/>
      <c r="M21" s="118"/>
      <c r="N21" s="118"/>
      <c r="O21" s="118"/>
      <c r="P21" s="118"/>
      <c r="Q21" s="118"/>
    </row>
    <row r="22" spans="2:22" x14ac:dyDescent="0.35">
      <c r="B22" s="149" t="s">
        <v>69</v>
      </c>
      <c r="C22" s="149"/>
      <c r="D22" s="111"/>
      <c r="E22" s="166" t="str">
        <f>IF('Basic Information'!$C$5=0,"",'Basic Information'!$C$5)</f>
        <v/>
      </c>
      <c r="F22" s="166"/>
      <c r="G22" s="166"/>
      <c r="H22" s="166"/>
      <c r="I22" s="166"/>
      <c r="J22" s="166"/>
      <c r="K22" s="117"/>
      <c r="L22" s="117"/>
      <c r="M22" s="117"/>
      <c r="N22" s="117"/>
      <c r="O22" s="117"/>
      <c r="P22" s="117"/>
      <c r="Q22" s="117"/>
    </row>
    <row r="23" spans="2:22" x14ac:dyDescent="0.35">
      <c r="B23" s="169" t="s">
        <v>70</v>
      </c>
      <c r="C23" s="170"/>
      <c r="D23" s="119"/>
      <c r="E23" s="167" t="str">
        <f>IF('Basic Information'!$C$6=0,"",'Basic Information'!$C$6)</f>
        <v/>
      </c>
      <c r="F23" s="167"/>
      <c r="G23" s="167"/>
      <c r="H23" s="167"/>
      <c r="I23" s="167"/>
      <c r="J23" s="167"/>
      <c r="K23" s="117"/>
      <c r="L23" s="117"/>
      <c r="M23" s="117"/>
      <c r="N23" s="117"/>
      <c r="O23" s="117"/>
      <c r="P23" s="117"/>
      <c r="Q23" s="117"/>
    </row>
    <row r="24" spans="2:22" x14ac:dyDescent="0.35">
      <c r="B24" s="164" t="s">
        <v>36</v>
      </c>
      <c r="C24" s="165"/>
      <c r="D24" s="120"/>
      <c r="E24" s="168" t="str">
        <f>IF(ISBLANK('Basic Information'!$C$9),"",'Basic Information'!$C$9)</f>
        <v/>
      </c>
      <c r="F24" s="168"/>
      <c r="G24" s="168"/>
      <c r="H24" s="168"/>
      <c r="I24" s="168"/>
      <c r="J24" s="168"/>
    </row>
    <row r="25" spans="2:22" x14ac:dyDescent="0.35">
      <c r="B25" s="164" t="s">
        <v>13</v>
      </c>
      <c r="C25" s="165"/>
      <c r="D25" s="120"/>
      <c r="E25" s="166" t="str">
        <f>IF(ISBLANK('Basic Information'!C10),"",'Basic Information'!C10)</f>
        <v/>
      </c>
      <c r="F25" s="166"/>
      <c r="G25" s="166"/>
      <c r="H25" s="166"/>
      <c r="I25" s="166"/>
      <c r="J25" s="166"/>
      <c r="T25" s="10" t="s">
        <v>71</v>
      </c>
      <c r="U25" s="10" t="s">
        <v>72</v>
      </c>
      <c r="V25" s="10" t="s">
        <v>53</v>
      </c>
    </row>
    <row r="26" spans="2:22" hidden="1" x14ac:dyDescent="0.35">
      <c r="B26" s="164"/>
      <c r="C26" s="165"/>
      <c r="D26" s="120"/>
      <c r="E26" s="149"/>
      <c r="F26" s="149"/>
      <c r="G26" s="149"/>
      <c r="H26" s="149"/>
      <c r="I26" s="149"/>
      <c r="J26" s="149"/>
      <c r="T26" s="11"/>
      <c r="U26" s="11">
        <v>200000</v>
      </c>
      <c r="V26" s="95" t="s">
        <v>59</v>
      </c>
    </row>
    <row r="27" spans="2:22" ht="15" customHeight="1" x14ac:dyDescent="0.35">
      <c r="B27" s="164" t="s">
        <v>73</v>
      </c>
      <c r="C27" s="165"/>
      <c r="D27" s="120"/>
      <c r="E27" s="166" t="str">
        <f>IF(ISBLANK('Basic Information'!C11),"",'Basic Information'!C11)</f>
        <v/>
      </c>
      <c r="F27" s="166"/>
      <c r="G27" s="166"/>
      <c r="H27" s="166"/>
      <c r="I27" s="166"/>
      <c r="J27" s="166"/>
      <c r="T27" s="11">
        <v>200000</v>
      </c>
      <c r="U27" s="11">
        <v>1000000</v>
      </c>
      <c r="V27" s="95" t="s">
        <v>62</v>
      </c>
    </row>
    <row r="28" spans="2:22" x14ac:dyDescent="0.35">
      <c r="T28" s="11">
        <v>1000000</v>
      </c>
      <c r="U28" s="11">
        <v>4000000</v>
      </c>
      <c r="V28" s="95" t="s">
        <v>64</v>
      </c>
    </row>
    <row r="29" spans="2:22" x14ac:dyDescent="0.35">
      <c r="B29" s="54">
        <f>IFERROR('Basic Information'!$H$67,0)</f>
        <v>0</v>
      </c>
      <c r="C29" s="54">
        <f>IFERROR('Basic Information'!$H$67,0)</f>
        <v>0</v>
      </c>
      <c r="D29" s="54"/>
      <c r="E29" s="121">
        <f>IFERROR('Basic Information'!$H$67,0)</f>
        <v>0</v>
      </c>
      <c r="F29" s="121"/>
      <c r="G29" s="121">
        <f>'Basic Information'!$H$68</f>
        <v>0</v>
      </c>
      <c r="H29" s="121">
        <f>'Basic Information'!$H$69</f>
        <v>0</v>
      </c>
      <c r="I29" s="121">
        <f>'Basic Information'!$H$70</f>
        <v>0</v>
      </c>
      <c r="J29" s="121">
        <f>'Basic Information'!$H$71</f>
        <v>0</v>
      </c>
      <c r="K29" s="121">
        <f>'Basic Information'!$H$72</f>
        <v>0</v>
      </c>
      <c r="L29" s="121">
        <f>'Basic Information'!$H$73</f>
        <v>0</v>
      </c>
      <c r="M29" s="121">
        <f>'Basic Information'!$H$74</f>
        <v>0</v>
      </c>
      <c r="N29" s="121">
        <f>'Basic Information'!$H$75</f>
        <v>0</v>
      </c>
      <c r="O29" s="121">
        <f>'Basic Information'!$H$76</f>
        <v>0</v>
      </c>
      <c r="P29" s="121">
        <f>'Basic Information'!$H$77</f>
        <v>0</v>
      </c>
      <c r="Q29" s="121">
        <f>'Basic Information'!$H$78</f>
        <v>0</v>
      </c>
      <c r="T29" s="11">
        <v>4000000</v>
      </c>
      <c r="V29" s="95" t="s">
        <v>66</v>
      </c>
    </row>
    <row r="30" spans="2:22" x14ac:dyDescent="0.35">
      <c r="B30" s="56" t="str">
        <f>'Value of supplies'!B16</f>
        <v>Returns filed</v>
      </c>
      <c r="C30" s="1"/>
      <c r="D30" s="1"/>
      <c r="E30" s="1"/>
      <c r="F30" s="1"/>
      <c r="G30" s="1"/>
      <c r="H30" s="1"/>
      <c r="I30" s="1"/>
      <c r="J30" s="1"/>
      <c r="K30" s="1"/>
      <c r="L30" s="51"/>
      <c r="M30" s="51"/>
      <c r="N30" s="51"/>
      <c r="O30" s="51"/>
      <c r="P30" s="51"/>
      <c r="Q30" s="51"/>
      <c r="V30" s="95" t="s">
        <v>18</v>
      </c>
    </row>
    <row r="31" spans="2:22" x14ac:dyDescent="0.35">
      <c r="B31" s="75" t="s">
        <v>43</v>
      </c>
      <c r="C31" s="75" t="s">
        <v>44</v>
      </c>
      <c r="D31" s="78"/>
      <c r="E31" s="74" t="str">
        <f>_xlfn.XLOOKUP(E29,'Basic Information'!$A$14:$A$25,'Basic Information'!$B$14:$B$25)</f>
        <v>0</v>
      </c>
      <c r="F31" s="74"/>
      <c r="G31" s="74" t="str">
        <f>_xlfn.XLOOKUP(G29,'Basic Information'!$A$14:$A$25,'Basic Information'!$B$14:$B$25)</f>
        <v>0</v>
      </c>
      <c r="H31" s="72" t="str">
        <f>_xlfn.XLOOKUP(H29,'Basic Information'!$A$14:$A$25,'Basic Information'!$B$14:$B$25)</f>
        <v>0</v>
      </c>
      <c r="I31" s="69" t="str">
        <f>_xlfn.XLOOKUP(I29,'Basic Information'!$A$14:$A$25,'Basic Information'!$B$14:$B$25)</f>
        <v>0</v>
      </c>
      <c r="J31" s="69" t="str">
        <f>_xlfn.XLOOKUP(J29,'Basic Information'!$A$14:$A$25,'Basic Information'!$B$14:$B$25)</f>
        <v>0</v>
      </c>
      <c r="K31" s="69" t="str">
        <f>_xlfn.XLOOKUP(K29,'Basic Information'!$A$14:$A$25,'Basic Information'!$B$14:$B$25)</f>
        <v>0</v>
      </c>
      <c r="L31" s="69" t="str">
        <f>_xlfn.XLOOKUP(L29,'Basic Information'!$A$14:$A$25,'Basic Information'!$B$14:$B$25)</f>
        <v>0</v>
      </c>
      <c r="M31" s="69" t="str">
        <f>_xlfn.XLOOKUP(M29,'Basic Information'!$A$14:$A$25,'Basic Information'!$B$14:$B$25)</f>
        <v>0</v>
      </c>
      <c r="N31" s="69" t="str">
        <f>_xlfn.XLOOKUP(N29,'Basic Information'!$A$14:$A$25,'Basic Information'!$B$14:$B$25)</f>
        <v>0</v>
      </c>
      <c r="O31" s="69" t="str">
        <f>_xlfn.XLOOKUP(O29,'Basic Information'!$A$14:$A$25,'Basic Information'!$B$14:$B$25)</f>
        <v>0</v>
      </c>
      <c r="P31" s="69" t="str">
        <f>_xlfn.XLOOKUP(P29,'Basic Information'!$A$14:$A$25,'Basic Information'!$B$14:$B$25)</f>
        <v>0</v>
      </c>
      <c r="Q31" s="69" t="str">
        <f>_xlfn.XLOOKUP(Q29,'Basic Information'!$A$14:$A$25,'Basic Information'!$B$14:$B$25)</f>
        <v>0</v>
      </c>
    </row>
    <row r="32" spans="2:22" x14ac:dyDescent="0.35">
      <c r="B32" s="76">
        <v>4</v>
      </c>
      <c r="C32" s="77" t="str">
        <f>'Value of supplies'!C18</f>
        <v>Total value of supplies</v>
      </c>
      <c r="D32" s="79"/>
      <c r="E32" s="80">
        <f>_xlfn.XLOOKUP(E31,'Value of supplies'!$E$17:$P$17,'Value of supplies'!$E$18:$P$18)</f>
        <v>0</v>
      </c>
      <c r="F32" s="80" t="e">
        <f>_xlfn.XLOOKUP(F31,'Value of supplies'!$E$17:$P$17,'Value of supplies'!$E$18:$P$18)</f>
        <v>#N/A</v>
      </c>
      <c r="G32" s="80">
        <f>_xlfn.XLOOKUP(G31,'Value of supplies'!$E$17:$P$17,'Value of supplies'!$E$18:$P$18)</f>
        <v>0</v>
      </c>
      <c r="H32" s="80">
        <f>_xlfn.XLOOKUP(H31,'Value of supplies'!$E$17:$P$17,'Value of supplies'!$E$18:$P$18)</f>
        <v>0</v>
      </c>
      <c r="I32" s="80">
        <f>_xlfn.XLOOKUP(I31,'Value of supplies'!$E$17:$P$17,'Value of supplies'!$E$18:$P$18)</f>
        <v>0</v>
      </c>
      <c r="J32" s="80">
        <f>_xlfn.XLOOKUP(J31,'Value of supplies'!$E$17:$P$17,'Value of supplies'!$E$18:$P$18)</f>
        <v>0</v>
      </c>
      <c r="K32" s="80">
        <f>_xlfn.XLOOKUP(K31,'Value of supplies'!$E$17:$P$17,'Value of supplies'!$E$18:$P$18)</f>
        <v>0</v>
      </c>
      <c r="L32" s="80">
        <f>_xlfn.XLOOKUP(L31,'Value of supplies'!$E$17:$P$17,'Value of supplies'!$E$18:$P$18)</f>
        <v>0</v>
      </c>
      <c r="M32" s="80">
        <f>_xlfn.XLOOKUP(M31,'Value of supplies'!$E$17:$P$17,'Value of supplies'!$E$18:$P$18)</f>
        <v>0</v>
      </c>
      <c r="N32" s="80">
        <f>_xlfn.XLOOKUP(N31,'Value of supplies'!$E$17:$P$17,'Value of supplies'!$E$18:$P$18)</f>
        <v>0</v>
      </c>
      <c r="O32" s="80">
        <f>_xlfn.XLOOKUP(O31,'Value of supplies'!$E$17:$P$17,'Value of supplies'!$E$18:$P$18)</f>
        <v>0</v>
      </c>
      <c r="P32" s="80">
        <f>_xlfn.XLOOKUP(P31,'Value of supplies'!$E$17:$P$17,'Value of supplies'!$E$18:$P$18)</f>
        <v>0</v>
      </c>
      <c r="Q32" s="80">
        <f>_xlfn.XLOOKUP(Q31,'Value of supplies'!$E$17:$P$17,'Value of supplies'!$E$18:$P$18)</f>
        <v>0</v>
      </c>
    </row>
    <row r="33" spans="2:17" x14ac:dyDescent="0.35">
      <c r="B33" s="54">
        <f>IFERROR('Basic Information'!$H$82,0)</f>
        <v>0</v>
      </c>
      <c r="C33" s="54">
        <f>IFERROR('Basic Information'!$H$82,0)</f>
        <v>0</v>
      </c>
      <c r="D33" s="54"/>
      <c r="E33" s="54">
        <f>IFERROR('Basic Information'!$H$82,0)</f>
        <v>0</v>
      </c>
      <c r="F33" s="54"/>
      <c r="G33" s="54">
        <f>IFERROR('Basic Information'!$H$83,0)</f>
        <v>0</v>
      </c>
      <c r="H33" s="54">
        <f>IFERROR('Basic Information'!$H$84,0)</f>
        <v>0</v>
      </c>
      <c r="I33" s="54">
        <f>IFERROR('Basic Information'!$H$85,0)</f>
        <v>0</v>
      </c>
      <c r="J33" s="54">
        <f>IFERROR('Basic Information'!$H$86,0)</f>
        <v>0</v>
      </c>
      <c r="K33" s="54">
        <f>IFERROR('Basic Information'!$H$87,0)</f>
        <v>0</v>
      </c>
      <c r="L33" s="54">
        <f>IFERROR('Basic Information'!$H$88,0)</f>
        <v>0</v>
      </c>
      <c r="M33" s="54">
        <f>IFERROR('Basic Information'!$H$89,0)</f>
        <v>0</v>
      </c>
      <c r="N33" s="54">
        <f>IFERROR('Basic Information'!$H$90,0)</f>
        <v>0</v>
      </c>
      <c r="O33" s="54">
        <f>IFERROR('Basic Information'!$H$91,0)</f>
        <v>0</v>
      </c>
      <c r="P33" s="54">
        <f>IFERROR('Basic Information'!$H$92,0)</f>
        <v>0</v>
      </c>
      <c r="Q33" s="54">
        <f>IFERROR('Basic Information'!$H$93,0)</f>
        <v>0</v>
      </c>
    </row>
    <row r="34" spans="2:17" x14ac:dyDescent="0.35">
      <c r="B34" s="53" t="str">
        <f>'Value of supplies'!B20</f>
        <v>Returns not filed and Returns with no filing status</v>
      </c>
      <c r="C34" s="54"/>
      <c r="D34" s="54"/>
      <c r="E34" s="54"/>
      <c r="F34" s="54"/>
      <c r="G34" s="54"/>
      <c r="H34" s="54"/>
      <c r="I34" s="54"/>
      <c r="J34" s="1"/>
      <c r="K34" s="1"/>
      <c r="L34" s="51"/>
      <c r="M34" s="51"/>
      <c r="N34" s="51"/>
      <c r="O34" s="51"/>
      <c r="P34" s="51"/>
      <c r="Q34" s="51"/>
    </row>
    <row r="35" spans="2:17" x14ac:dyDescent="0.35">
      <c r="B35" s="75" t="s">
        <v>43</v>
      </c>
      <c r="C35" s="75" t="s">
        <v>44</v>
      </c>
      <c r="D35" s="60"/>
      <c r="E35" s="81" t="str">
        <f>_xlfn.XLOOKUP(E33,'Basic Information'!$A$14:$A$25,'Basic Information'!$B$14:$B$25)</f>
        <v>0</v>
      </c>
      <c r="F35" s="83"/>
      <c r="G35" s="83" t="str">
        <f>_xlfn.XLOOKUP(G33,'Basic Information'!$A$14:$A$25,'Basic Information'!$B$14:$B$25)</f>
        <v>0</v>
      </c>
      <c r="H35" s="72" t="str">
        <f>_xlfn.XLOOKUP(H33,'Basic Information'!$A$14:$A$25,'Basic Information'!$B$14:$B$25)</f>
        <v>0</v>
      </c>
      <c r="I35" s="69" t="str">
        <f>_xlfn.XLOOKUP(I33,'Basic Information'!$A$14:$A$25,'Basic Information'!$B$14:$B$25)</f>
        <v>0</v>
      </c>
      <c r="J35" s="69" t="str">
        <f>_xlfn.XLOOKUP(J33,'Basic Information'!$A$14:$A$25,'Basic Information'!$B$14:$B$25)</f>
        <v>0</v>
      </c>
      <c r="K35" s="69" t="str">
        <f>_xlfn.XLOOKUP(K33,'Basic Information'!$A$14:$A$25,'Basic Information'!$B$14:$B$25)</f>
        <v>0</v>
      </c>
      <c r="L35" s="69" t="str">
        <f>_xlfn.XLOOKUP(L33,'Basic Information'!$A$14:$A$25,'Basic Information'!$B$14:$B$25)</f>
        <v>0</v>
      </c>
      <c r="M35" s="69" t="str">
        <f>_xlfn.XLOOKUP(M33,'Basic Information'!$A$14:$A$25,'Basic Information'!$B$14:$B$25)</f>
        <v>0</v>
      </c>
      <c r="N35" s="69" t="str">
        <f>_xlfn.XLOOKUP(N33,'Basic Information'!$A$14:$A$25,'Basic Information'!$B$14:$B$25)</f>
        <v>0</v>
      </c>
      <c r="O35" s="69" t="str">
        <f>_xlfn.XLOOKUP(O33,'Basic Information'!$A$14:$A$25,'Basic Information'!$B$14:$B$25)</f>
        <v>0</v>
      </c>
      <c r="P35" s="69" t="str">
        <f>_xlfn.XLOOKUP(P33,'Basic Information'!$A$14:$A$25,'Basic Information'!$B$14:$B$25)</f>
        <v>0</v>
      </c>
      <c r="Q35" s="69" t="str">
        <f>_xlfn.XLOOKUP(Q33,'Basic Information'!$A$14:$A$25,'Basic Information'!$B$14:$B$25)</f>
        <v>0</v>
      </c>
    </row>
    <row r="36" spans="2:17" x14ac:dyDescent="0.35">
      <c r="B36" s="76">
        <v>4</v>
      </c>
      <c r="C36" s="77" t="str">
        <f>'Value of supplies'!C22</f>
        <v>Total value of supplies</v>
      </c>
      <c r="D36" s="63"/>
      <c r="E36" s="82">
        <v>0</v>
      </c>
      <c r="F36" s="84"/>
      <c r="G36" s="84">
        <v>0</v>
      </c>
      <c r="H36" s="73">
        <v>0</v>
      </c>
      <c r="I36" s="70">
        <v>0</v>
      </c>
      <c r="J36" s="70">
        <v>0</v>
      </c>
      <c r="K36" s="70">
        <v>0</v>
      </c>
      <c r="L36" s="70">
        <v>0</v>
      </c>
      <c r="M36" s="70">
        <v>0</v>
      </c>
      <c r="N36" s="70">
        <v>0</v>
      </c>
      <c r="O36" s="70">
        <v>0</v>
      </c>
      <c r="P36" s="70">
        <v>0</v>
      </c>
      <c r="Q36" s="70">
        <v>0</v>
      </c>
    </row>
    <row r="37" spans="2:17" x14ac:dyDescent="0.35"/>
    <row r="38" spans="2:17" x14ac:dyDescent="0.35"/>
    <row r="39" spans="2:17" x14ac:dyDescent="0.35"/>
    <row r="40" spans="2:17" x14ac:dyDescent="0.35"/>
    <row r="41" spans="2:17" x14ac:dyDescent="0.35"/>
    <row r="42" spans="2:17" x14ac:dyDescent="0.35"/>
  </sheetData>
  <sheetProtection algorithmName="SHA-512" hashValue="I76FtCqBgsK1O/e+t5XO54m7DVV4nwQChmMQUsWig4nraUr1TmfoSX1EBGRgwbNZPg9D1SCqDug3mFSSMj3ipA==" saltValue="4vqRShnYjvYb8rJ4Idk0QA==" spinCount="100000" sheet="1" objects="1" scenarios="1" selectLockedCells="1" selectUnlockedCells="1"/>
  <mergeCells count="35">
    <mergeCell ref="B20:Q20"/>
    <mergeCell ref="B5:E5"/>
    <mergeCell ref="B6:E6"/>
    <mergeCell ref="B7:E7"/>
    <mergeCell ref="B8:G8"/>
    <mergeCell ref="E16:J16"/>
    <mergeCell ref="E17:J17"/>
    <mergeCell ref="E18:J18"/>
    <mergeCell ref="B16:C16"/>
    <mergeCell ref="B17:C17"/>
    <mergeCell ref="B18:C18"/>
    <mergeCell ref="B25:C25"/>
    <mergeCell ref="B26:C26"/>
    <mergeCell ref="B27:C27"/>
    <mergeCell ref="E22:J22"/>
    <mergeCell ref="E23:J23"/>
    <mergeCell ref="E24:J24"/>
    <mergeCell ref="E25:J25"/>
    <mergeCell ref="E26:J26"/>
    <mergeCell ref="B22:C22"/>
    <mergeCell ref="E27:J27"/>
    <mergeCell ref="B23:C23"/>
    <mergeCell ref="B24:C24"/>
    <mergeCell ref="B2:Q2"/>
    <mergeCell ref="E11:J11"/>
    <mergeCell ref="E12:J12"/>
    <mergeCell ref="E13:J13"/>
    <mergeCell ref="E14:J14"/>
    <mergeCell ref="B11:C11"/>
    <mergeCell ref="B14:C15"/>
    <mergeCell ref="B12:C12"/>
    <mergeCell ref="B13:C13"/>
    <mergeCell ref="E15:J15"/>
    <mergeCell ref="I4:K8"/>
    <mergeCell ref="L4:M8"/>
  </mergeCells>
  <conditionalFormatting sqref="B7:G7">
    <cfRule type="expression" dxfId="5" priority="104">
      <formula>$B$7=0</formula>
    </cfRule>
  </conditionalFormatting>
  <conditionalFormatting sqref="B27:J27">
    <cfRule type="expression" dxfId="4" priority="103">
      <formula>$E$25="Monthly"</formula>
    </cfRule>
  </conditionalFormatting>
  <conditionalFormatting sqref="E31:Q32">
    <cfRule type="expression" dxfId="3" priority="6">
      <formula>E$29&gt;0</formula>
    </cfRule>
    <cfRule type="expression" dxfId="2" priority="7">
      <formula>E$29=0</formula>
    </cfRule>
  </conditionalFormatting>
  <conditionalFormatting sqref="E35:Q36">
    <cfRule type="expression" dxfId="1" priority="8">
      <formula>E$33&gt;0</formula>
    </cfRule>
    <cfRule type="expression" dxfId="0" priority="9">
      <formula>E$33=0</formula>
    </cfRule>
  </conditionalFormatting>
  <dataValidations disablePrompts="1" count="1">
    <dataValidation type="whole" allowBlank="1" showInputMessage="1" showErrorMessage="1" error="This value is automatically generated. _x000a_" sqref="E36:Q36" xr:uid="{F80F6A06-0417-458D-9699-1669334A1564}">
      <formula1>-1E+34</formula1>
      <formula2>1E+35</formula2>
    </dataValidation>
  </dataValidations>
  <pageMargins left="0.7" right="0.7" top="0.75" bottom="0.75" header="0.3" footer="0.3"/>
  <ignoredErrors>
    <ignoredError sqref="G35:Q35 E35" evalError="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Basic Information</vt:lpstr>
      <vt:lpstr>Value of supplies</vt:lpstr>
      <vt:lpstr>Conclusion</vt:lpstr>
      <vt:lpstr>Conclusion!Print_Area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 WONG (IRAS)</dc:creator>
  <cp:keywords/>
  <dc:description/>
  <cp:lastModifiedBy>Jennifer TEOH (IRAS)</cp:lastModifiedBy>
  <cp:revision/>
  <dcterms:created xsi:type="dcterms:W3CDTF">2026-02-03T08:42:58Z</dcterms:created>
  <dcterms:modified xsi:type="dcterms:W3CDTF">2026-07-01T01:18:54Z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0f46e1-5fba-47ae-991f-a0785d9c0dac_Enabled">
    <vt:lpwstr>true</vt:lpwstr>
  </property>
  <property fmtid="{D5CDD505-2E9C-101B-9397-08002B2CF9AE}" pid="3" name="MSIP_Label_770f46e1-5fba-47ae-991f-a0785d9c0dac_SetDate">
    <vt:lpwstr>2026-02-03T09:43:49Z</vt:lpwstr>
  </property>
  <property fmtid="{D5CDD505-2E9C-101B-9397-08002B2CF9AE}" pid="4" name="MSIP_Label_770f46e1-5fba-47ae-991f-a0785d9c0dac_Method">
    <vt:lpwstr>Privileged</vt:lpwstr>
  </property>
  <property fmtid="{D5CDD505-2E9C-101B-9397-08002B2CF9AE}" pid="5" name="MSIP_Label_770f46e1-5fba-47ae-991f-a0785d9c0dac_Name">
    <vt:lpwstr>Sensitive Normal_1</vt:lpwstr>
  </property>
  <property fmtid="{D5CDD505-2E9C-101B-9397-08002B2CF9AE}" pid="6" name="MSIP_Label_770f46e1-5fba-47ae-991f-a0785d9c0dac_SiteId">
    <vt:lpwstr>0b11c524-9a1c-4e1b-84cb-6336aefc2243</vt:lpwstr>
  </property>
  <property fmtid="{D5CDD505-2E9C-101B-9397-08002B2CF9AE}" pid="7" name="MSIP_Label_770f46e1-5fba-47ae-991f-a0785d9c0dac_ActionId">
    <vt:lpwstr>b32e153d-0e3f-4f97-ae0c-db12f6c0878c</vt:lpwstr>
  </property>
  <property fmtid="{D5CDD505-2E9C-101B-9397-08002B2CF9AE}" pid="8" name="MSIP_Label_770f46e1-5fba-47ae-991f-a0785d9c0dac_ContentBits">
    <vt:lpwstr>0</vt:lpwstr>
  </property>
  <property fmtid="{D5CDD505-2E9C-101B-9397-08002B2CF9AE}" pid="9" name="MSIP_Label_770f46e1-5fba-47ae-991f-a0785d9c0dac_Tag">
    <vt:lpwstr>10, 0, 1, 1</vt:lpwstr>
  </property>
</Properties>
</file>